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5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7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8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9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ml.chartshapes+xml"/>
  <Override PartName="/xl/charts/chart10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11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12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3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4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5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6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7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8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9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7.xml" ContentType="application/vnd.openxmlformats-officedocument.drawing+xml"/>
  <Override PartName="/xl/charts/chart20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21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2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3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4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5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6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/>
  <mc:AlternateContent xmlns:mc="http://schemas.openxmlformats.org/markup-compatibility/2006">
    <mc:Choice Requires="x15">
      <x15ac:absPath xmlns:x15ac="http://schemas.microsoft.com/office/spreadsheetml/2010/11/ac" url="C:\cursos\appstosell\Packtbook_ExcelML\excelfiles\"/>
    </mc:Choice>
  </mc:AlternateContent>
  <xr:revisionPtr revIDLastSave="0" documentId="13_ncr:1_{3A68AF50-42EE-4F31-9E0A-BAAA582C81F3}" xr6:coauthVersionLast="47" xr6:coauthVersionMax="47" xr10:uidLastSave="{00000000-0000-0000-0000-000000000000}"/>
  <bookViews>
    <workbookView xWindow="2916" yWindow="480" windowWidth="18060" windowHeight="11748" tabRatio="846" firstSheet="2" activeTab="5" xr2:uid="{00000000-000D-0000-FFFF-FFFF00000000}"/>
  </bookViews>
  <sheets>
    <sheet name="gradeshours02" sheetId="3" r:id="rId1"/>
    <sheet name="gradeshourxXLSReg" sheetId="4" r:id="rId2"/>
    <sheet name="AdvertisingLR" sheetId="5" r:id="rId3"/>
    <sheet name="AdvertisingSLR" sheetId="6" r:id="rId4"/>
    <sheet name="hoursgrade01" sheetId="1" r:id="rId5"/>
    <sheet name="AdvertisingSLR Train" sheetId="8" r:id="rId6"/>
    <sheet name="XLSRegressionAlldata" sheetId="7" r:id="rId7"/>
    <sheet name="AdvertisingSLR Train-Pred" sheetId="9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31" i="8" l="1"/>
  <c r="P29" i="8"/>
  <c r="H204" i="9"/>
  <c r="B204" i="9"/>
  <c r="D160" i="9" s="1"/>
  <c r="G160" i="9" s="1"/>
  <c r="H203" i="9"/>
  <c r="B203" i="9"/>
  <c r="S76" i="9"/>
  <c r="Y73" i="9"/>
  <c r="S71" i="9"/>
  <c r="Q71" i="9"/>
  <c r="X65" i="9"/>
  <c r="S65" i="9"/>
  <c r="P36" i="9"/>
  <c r="S76" i="8"/>
  <c r="W73" i="8"/>
  <c r="S71" i="8"/>
  <c r="Q71" i="8"/>
  <c r="V65" i="8"/>
  <c r="S65" i="8"/>
  <c r="D71" i="9" l="1"/>
  <c r="G71" i="9" s="1"/>
  <c r="D16" i="9"/>
  <c r="G16" i="9" s="1"/>
  <c r="D23" i="9"/>
  <c r="G23" i="9" s="1"/>
  <c r="D40" i="9"/>
  <c r="G40" i="9" s="1"/>
  <c r="D5" i="9"/>
  <c r="D57" i="9"/>
  <c r="G57" i="9" s="1"/>
  <c r="D88" i="9"/>
  <c r="G88" i="9" s="1"/>
  <c r="D26" i="9"/>
  <c r="G26" i="9" s="1"/>
  <c r="D92" i="9"/>
  <c r="G92" i="9" s="1"/>
  <c r="D27" i="9"/>
  <c r="G27" i="9" s="1"/>
  <c r="D67" i="9"/>
  <c r="G67" i="9" s="1"/>
  <c r="D94" i="9"/>
  <c r="G94" i="9" s="1"/>
  <c r="D4" i="9"/>
  <c r="G4" i="9" s="1"/>
  <c r="D38" i="9"/>
  <c r="G38" i="9" s="1"/>
  <c r="D7" i="9"/>
  <c r="G7" i="9" s="1"/>
  <c r="D44" i="9"/>
  <c r="G44" i="9" s="1"/>
  <c r="D9" i="9"/>
  <c r="G9" i="9" s="1"/>
  <c r="D29" i="9"/>
  <c r="G29" i="9" s="1"/>
  <c r="D47" i="9"/>
  <c r="G47" i="9" s="1"/>
  <c r="D103" i="9"/>
  <c r="G103" i="9" s="1"/>
  <c r="D14" i="9"/>
  <c r="G14" i="9" s="1"/>
  <c r="D31" i="9"/>
  <c r="G31" i="9" s="1"/>
  <c r="D52" i="9"/>
  <c r="G52" i="9" s="1"/>
  <c r="D133" i="9"/>
  <c r="G133" i="9" s="1"/>
  <c r="D15" i="9"/>
  <c r="G15" i="9" s="1"/>
  <c r="D35" i="9"/>
  <c r="G35" i="9" s="1"/>
  <c r="D55" i="9"/>
  <c r="G55" i="9" s="1"/>
  <c r="D152" i="9"/>
  <c r="G152" i="9" s="1"/>
  <c r="D3" i="9"/>
  <c r="G3" i="9" s="1"/>
  <c r="D20" i="9"/>
  <c r="G20" i="9" s="1"/>
  <c r="D37" i="9"/>
  <c r="G37" i="9" s="1"/>
  <c r="D80" i="9"/>
  <c r="G80" i="9" s="1"/>
  <c r="D113" i="9"/>
  <c r="G113" i="9" s="1"/>
  <c r="D11" i="9"/>
  <c r="G11" i="9" s="1"/>
  <c r="D24" i="9"/>
  <c r="G24" i="9" s="1"/>
  <c r="D49" i="9"/>
  <c r="G49" i="9" s="1"/>
  <c r="D69" i="9"/>
  <c r="G69" i="9" s="1"/>
  <c r="D85" i="9"/>
  <c r="G85" i="9" s="1"/>
  <c r="D122" i="9"/>
  <c r="G122" i="9" s="1"/>
  <c r="D6" i="9"/>
  <c r="G6" i="9" s="1"/>
  <c r="D18" i="9"/>
  <c r="G18" i="9" s="1"/>
  <c r="D30" i="9"/>
  <c r="G30" i="9" s="1"/>
  <c r="D42" i="9"/>
  <c r="G42" i="9" s="1"/>
  <c r="D60" i="9"/>
  <c r="G60" i="9" s="1"/>
  <c r="D100" i="9"/>
  <c r="G100" i="9" s="1"/>
  <c r="D8" i="9"/>
  <c r="G8" i="9" s="1"/>
  <c r="D22" i="9"/>
  <c r="G22" i="9" s="1"/>
  <c r="D33" i="9"/>
  <c r="G33" i="9" s="1"/>
  <c r="D45" i="9"/>
  <c r="G45" i="9" s="1"/>
  <c r="D78" i="9"/>
  <c r="G78" i="9" s="1"/>
  <c r="D107" i="9"/>
  <c r="G107" i="9" s="1"/>
  <c r="D13" i="9"/>
  <c r="G13" i="9" s="1"/>
  <c r="D21" i="9"/>
  <c r="G21" i="9" s="1"/>
  <c r="D28" i="9"/>
  <c r="G28" i="9" s="1"/>
  <c r="D36" i="9"/>
  <c r="G36" i="9" s="1"/>
  <c r="D43" i="9"/>
  <c r="G43" i="9" s="1"/>
  <c r="D51" i="9"/>
  <c r="G51" i="9" s="1"/>
  <c r="D75" i="9"/>
  <c r="G75" i="9" s="1"/>
  <c r="D90" i="9"/>
  <c r="D106" i="9"/>
  <c r="G106" i="9" s="1"/>
  <c r="D137" i="9"/>
  <c r="D154" i="9"/>
  <c r="G154" i="9" s="1"/>
  <c r="D95" i="9"/>
  <c r="G95" i="9" s="1"/>
  <c r="D115" i="9"/>
  <c r="G115" i="9" s="1"/>
  <c r="D10" i="9"/>
  <c r="G10" i="9" s="1"/>
  <c r="D17" i="9"/>
  <c r="G17" i="9" s="1"/>
  <c r="D25" i="9"/>
  <c r="G25" i="9" s="1"/>
  <c r="D32" i="9"/>
  <c r="G32" i="9" s="1"/>
  <c r="D39" i="9"/>
  <c r="D46" i="9"/>
  <c r="G46" i="9" s="1"/>
  <c r="D59" i="9"/>
  <c r="G59" i="9" s="1"/>
  <c r="D81" i="9"/>
  <c r="G81" i="9" s="1"/>
  <c r="D98" i="9"/>
  <c r="G98" i="9" s="1"/>
  <c r="D121" i="9"/>
  <c r="G121" i="9" s="1"/>
  <c r="D12" i="9"/>
  <c r="G12" i="9" s="1"/>
  <c r="D19" i="9"/>
  <c r="G19" i="9" s="1"/>
  <c r="D34" i="9"/>
  <c r="G34" i="9" s="1"/>
  <c r="D41" i="9"/>
  <c r="G41" i="9" s="1"/>
  <c r="D48" i="9"/>
  <c r="G48" i="9" s="1"/>
  <c r="D63" i="9"/>
  <c r="G63" i="9" s="1"/>
  <c r="D72" i="9"/>
  <c r="G72" i="9" s="1"/>
  <c r="D87" i="9"/>
  <c r="G87" i="9" s="1"/>
  <c r="D102" i="9"/>
  <c r="G102" i="9" s="1"/>
  <c r="D127" i="9"/>
  <c r="G127" i="9" s="1"/>
  <c r="D109" i="9"/>
  <c r="G109" i="9" s="1"/>
  <c r="D116" i="9"/>
  <c r="G116" i="9" s="1"/>
  <c r="D128" i="9"/>
  <c r="G128" i="9" s="1"/>
  <c r="D141" i="9"/>
  <c r="G141" i="9" s="1"/>
  <c r="D157" i="9"/>
  <c r="G157" i="9" s="1"/>
  <c r="D53" i="9"/>
  <c r="G53" i="9" s="1"/>
  <c r="D61" i="9"/>
  <c r="G61" i="9" s="1"/>
  <c r="D76" i="9"/>
  <c r="G76" i="9" s="1"/>
  <c r="D82" i="9"/>
  <c r="G82" i="9" s="1"/>
  <c r="D96" i="9"/>
  <c r="G96" i="9" s="1"/>
  <c r="D104" i="9"/>
  <c r="G104" i="9" s="1"/>
  <c r="D110" i="9"/>
  <c r="G110" i="9" s="1"/>
  <c r="D117" i="9"/>
  <c r="G117" i="9" s="1"/>
  <c r="D123" i="9"/>
  <c r="G123" i="9" s="1"/>
  <c r="D159" i="9"/>
  <c r="G159" i="9" s="1"/>
  <c r="D54" i="9"/>
  <c r="G54" i="9" s="1"/>
  <c r="D62" i="9"/>
  <c r="G62" i="9" s="1"/>
  <c r="D66" i="9"/>
  <c r="G66" i="9" s="1"/>
  <c r="D83" i="9"/>
  <c r="G83" i="9" s="1"/>
  <c r="D89" i="9"/>
  <c r="G89" i="9" s="1"/>
  <c r="D97" i="9"/>
  <c r="G97" i="9" s="1"/>
  <c r="D105" i="9"/>
  <c r="G105" i="9" s="1"/>
  <c r="D111" i="9"/>
  <c r="G111" i="9" s="1"/>
  <c r="D118" i="9"/>
  <c r="G118" i="9" s="1"/>
  <c r="D124" i="9"/>
  <c r="G124" i="9" s="1"/>
  <c r="D129" i="9"/>
  <c r="G129" i="9" s="1"/>
  <c r="D145" i="9"/>
  <c r="G145" i="9" s="1"/>
  <c r="D119" i="9"/>
  <c r="G119" i="9" s="1"/>
  <c r="D130" i="9"/>
  <c r="G130" i="9" s="1"/>
  <c r="D149" i="9"/>
  <c r="G149" i="9" s="1"/>
  <c r="D50" i="9"/>
  <c r="G50" i="9" s="1"/>
  <c r="D56" i="9"/>
  <c r="G56" i="9" s="1"/>
  <c r="D64" i="9"/>
  <c r="G64" i="9" s="1"/>
  <c r="D68" i="9"/>
  <c r="G68" i="9" s="1"/>
  <c r="D73" i="9"/>
  <c r="G73" i="9" s="1"/>
  <c r="D77" i="9"/>
  <c r="G77" i="9" s="1"/>
  <c r="D84" i="9"/>
  <c r="G84" i="9" s="1"/>
  <c r="D91" i="9"/>
  <c r="G91" i="9" s="1"/>
  <c r="D99" i="9"/>
  <c r="G99" i="9" s="1"/>
  <c r="D112" i="9"/>
  <c r="G112" i="9" s="1"/>
  <c r="D120" i="9"/>
  <c r="G120" i="9" s="1"/>
  <c r="D125" i="9"/>
  <c r="G125" i="9" s="1"/>
  <c r="D131" i="9"/>
  <c r="G131" i="9" s="1"/>
  <c r="D58" i="9"/>
  <c r="G58" i="9" s="1"/>
  <c r="D65" i="9"/>
  <c r="G65" i="9" s="1"/>
  <c r="D70" i="9"/>
  <c r="G70" i="9" s="1"/>
  <c r="D74" i="9"/>
  <c r="G74" i="9" s="1"/>
  <c r="D79" i="9"/>
  <c r="G79" i="9" s="1"/>
  <c r="D86" i="9"/>
  <c r="G86" i="9" s="1"/>
  <c r="D93" i="9"/>
  <c r="G93" i="9" s="1"/>
  <c r="D101" i="9"/>
  <c r="G101" i="9" s="1"/>
  <c r="D108" i="9"/>
  <c r="G108" i="9" s="1"/>
  <c r="D114" i="9"/>
  <c r="G114" i="9" s="1"/>
  <c r="D126" i="9"/>
  <c r="G126" i="9" s="1"/>
  <c r="G90" i="9"/>
  <c r="D153" i="9"/>
  <c r="G153" i="9" s="1"/>
  <c r="D155" i="9"/>
  <c r="G155" i="9" s="1"/>
  <c r="D135" i="9"/>
  <c r="D139" i="9"/>
  <c r="D143" i="9"/>
  <c r="D147" i="9"/>
  <c r="D151" i="9"/>
  <c r="G151" i="9" s="1"/>
  <c r="D158" i="9"/>
  <c r="G158" i="9" s="1"/>
  <c r="D136" i="9"/>
  <c r="D138" i="9"/>
  <c r="D144" i="9"/>
  <c r="D146" i="9"/>
  <c r="D161" i="9"/>
  <c r="G161" i="9" s="1"/>
  <c r="G5" i="9"/>
  <c r="D134" i="9"/>
  <c r="G134" i="9" s="1"/>
  <c r="D142" i="9"/>
  <c r="G142" i="9" s="1"/>
  <c r="D150" i="9"/>
  <c r="G150" i="9" s="1"/>
  <c r="G39" i="9"/>
  <c r="G137" i="9"/>
  <c r="D132" i="9"/>
  <c r="D140" i="9"/>
  <c r="D148" i="9"/>
  <c r="D156" i="9"/>
  <c r="G146" i="9" l="1"/>
  <c r="G144" i="9"/>
  <c r="G138" i="9"/>
  <c r="G147" i="9"/>
  <c r="G136" i="9"/>
  <c r="G143" i="9"/>
  <c r="G139" i="9"/>
  <c r="G135" i="9"/>
  <c r="G140" i="9"/>
  <c r="G156" i="9"/>
  <c r="G148" i="9"/>
  <c r="G132" i="9"/>
  <c r="G204" i="9" l="1"/>
  <c r="G203" i="9"/>
  <c r="P36" i="8"/>
  <c r="P30" i="8"/>
  <c r="R58" i="8" s="1"/>
  <c r="Y44" i="8"/>
  <c r="H204" i="8"/>
  <c r="C204" i="8"/>
  <c r="E161" i="8" s="1"/>
  <c r="B204" i="8"/>
  <c r="D154" i="8" s="1"/>
  <c r="H203" i="8"/>
  <c r="C203" i="8"/>
  <c r="B203" i="8"/>
  <c r="E157" i="8"/>
  <c r="D157" i="8"/>
  <c r="F157" i="8" s="1"/>
  <c r="D156" i="8"/>
  <c r="E155" i="8"/>
  <c r="E154" i="8"/>
  <c r="L153" i="8"/>
  <c r="M153" i="8" s="1"/>
  <c r="D152" i="8"/>
  <c r="L151" i="8"/>
  <c r="M151" i="8" s="1"/>
  <c r="E151" i="8"/>
  <c r="E150" i="8"/>
  <c r="L149" i="8"/>
  <c r="M149" i="8" s="1"/>
  <c r="L148" i="8"/>
  <c r="M148" i="8" s="1"/>
  <c r="E148" i="8"/>
  <c r="D148" i="8"/>
  <c r="E146" i="8"/>
  <c r="D145" i="8"/>
  <c r="G145" i="8" s="1"/>
  <c r="L144" i="8"/>
  <c r="M144" i="8" s="1"/>
  <c r="E144" i="8"/>
  <c r="D143" i="8"/>
  <c r="L142" i="8"/>
  <c r="M142" i="8" s="1"/>
  <c r="L139" i="8"/>
  <c r="M139" i="8" s="1"/>
  <c r="L137" i="8"/>
  <c r="M137" i="8" s="1"/>
  <c r="E137" i="8"/>
  <c r="D136" i="8"/>
  <c r="L135" i="8"/>
  <c r="M135" i="8" s="1"/>
  <c r="E135" i="8"/>
  <c r="D134" i="8"/>
  <c r="G134" i="8" s="1"/>
  <c r="L130" i="8"/>
  <c r="M130" i="8" s="1"/>
  <c r="E130" i="8"/>
  <c r="D130" i="8"/>
  <c r="G130" i="8" s="1"/>
  <c r="D129" i="8"/>
  <c r="G129" i="8" s="1"/>
  <c r="L128" i="8"/>
  <c r="M128" i="8" s="1"/>
  <c r="E127" i="8"/>
  <c r="L126" i="8"/>
  <c r="M126" i="8" s="1"/>
  <c r="L124" i="8"/>
  <c r="M124" i="8" s="1"/>
  <c r="L123" i="8"/>
  <c r="M123" i="8" s="1"/>
  <c r="E123" i="8"/>
  <c r="D123" i="8"/>
  <c r="G123" i="8" s="1"/>
  <c r="L121" i="8"/>
  <c r="M121" i="8" s="1"/>
  <c r="E121" i="8"/>
  <c r="E120" i="8"/>
  <c r="L119" i="8"/>
  <c r="M119" i="8" s="1"/>
  <c r="E119" i="8"/>
  <c r="L117" i="8"/>
  <c r="M117" i="8" s="1"/>
  <c r="L115" i="8"/>
  <c r="M115" i="8" s="1"/>
  <c r="E115" i="8"/>
  <c r="E114" i="8"/>
  <c r="L113" i="8"/>
  <c r="M113" i="8" s="1"/>
  <c r="E113" i="8"/>
  <c r="E112" i="8"/>
  <c r="D112" i="8"/>
  <c r="F112" i="8" s="1"/>
  <c r="D111" i="8"/>
  <c r="G111" i="8" s="1"/>
  <c r="L110" i="8"/>
  <c r="M110" i="8" s="1"/>
  <c r="E110" i="8"/>
  <c r="D109" i="8"/>
  <c r="G109" i="8" s="1"/>
  <c r="L108" i="8"/>
  <c r="M108" i="8" s="1"/>
  <c r="E108" i="8"/>
  <c r="D107" i="8"/>
  <c r="G107" i="8" s="1"/>
  <c r="L106" i="8"/>
  <c r="M106" i="8" s="1"/>
  <c r="E106" i="8"/>
  <c r="E105" i="8"/>
  <c r="L104" i="8"/>
  <c r="M104" i="8" s="1"/>
  <c r="E103" i="8"/>
  <c r="L102" i="8"/>
  <c r="M102" i="8" s="1"/>
  <c r="E102" i="8"/>
  <c r="D101" i="8"/>
  <c r="G101" i="8" s="1"/>
  <c r="L100" i="8"/>
  <c r="M100" i="8" s="1"/>
  <c r="E100" i="8"/>
  <c r="D99" i="8"/>
  <c r="G99" i="8" s="1"/>
  <c r="L98" i="8"/>
  <c r="M98" i="8" s="1"/>
  <c r="E98" i="8"/>
  <c r="L97" i="8"/>
  <c r="M97" i="8" s="1"/>
  <c r="E97" i="8"/>
  <c r="L96" i="8"/>
  <c r="M96" i="8" s="1"/>
  <c r="E96" i="8"/>
  <c r="L95" i="8"/>
  <c r="M95" i="8" s="1"/>
  <c r="E95" i="8"/>
  <c r="D95" i="8"/>
  <c r="F95" i="8" s="1"/>
  <c r="L94" i="8"/>
  <c r="M94" i="8" s="1"/>
  <c r="E94" i="8"/>
  <c r="L93" i="8"/>
  <c r="M93" i="8" s="1"/>
  <c r="E93" i="8"/>
  <c r="D93" i="8"/>
  <c r="L92" i="8"/>
  <c r="M92" i="8" s="1"/>
  <c r="L91" i="8"/>
  <c r="M91" i="8" s="1"/>
  <c r="E91" i="8"/>
  <c r="L90" i="8"/>
  <c r="M90" i="8" s="1"/>
  <c r="E90" i="8"/>
  <c r="L89" i="8"/>
  <c r="M89" i="8" s="1"/>
  <c r="E89" i="8"/>
  <c r="D89" i="8"/>
  <c r="G89" i="8" s="1"/>
  <c r="E88" i="8"/>
  <c r="L87" i="8"/>
  <c r="M87" i="8" s="1"/>
  <c r="E87" i="8"/>
  <c r="L86" i="8"/>
  <c r="M86" i="8" s="1"/>
  <c r="E86" i="8"/>
  <c r="L85" i="8"/>
  <c r="M85" i="8" s="1"/>
  <c r="E85" i="8"/>
  <c r="L84" i="8"/>
  <c r="M84" i="8" s="1"/>
  <c r="D84" i="8"/>
  <c r="G84" i="8" s="1"/>
  <c r="L83" i="8"/>
  <c r="M83" i="8" s="1"/>
  <c r="E83" i="8"/>
  <c r="L82" i="8"/>
  <c r="M82" i="8" s="1"/>
  <c r="E82" i="8"/>
  <c r="L81" i="8"/>
  <c r="M81" i="8" s="1"/>
  <c r="E81" i="8"/>
  <c r="E80" i="8"/>
  <c r="D80" i="8"/>
  <c r="F80" i="8" s="1"/>
  <c r="L79" i="8"/>
  <c r="M79" i="8" s="1"/>
  <c r="E79" i="8"/>
  <c r="L78" i="8"/>
  <c r="M78" i="8" s="1"/>
  <c r="E78" i="8"/>
  <c r="D78" i="8"/>
  <c r="G78" i="8" s="1"/>
  <c r="L77" i="8"/>
  <c r="M77" i="8" s="1"/>
  <c r="E77" i="8"/>
  <c r="L76" i="8"/>
  <c r="M76" i="8" s="1"/>
  <c r="E76" i="8"/>
  <c r="M75" i="8"/>
  <c r="L75" i="8"/>
  <c r="E75" i="8"/>
  <c r="L74" i="8"/>
  <c r="M74" i="8" s="1"/>
  <c r="E74" i="8"/>
  <c r="L73" i="8"/>
  <c r="M73" i="8" s="1"/>
  <c r="E73" i="8"/>
  <c r="D73" i="8"/>
  <c r="G73" i="8" s="1"/>
  <c r="L72" i="8"/>
  <c r="M72" i="8" s="1"/>
  <c r="E72" i="8"/>
  <c r="L71" i="8"/>
  <c r="M71" i="8" s="1"/>
  <c r="E71" i="8"/>
  <c r="L70" i="8"/>
  <c r="M70" i="8" s="1"/>
  <c r="E70" i="8"/>
  <c r="L69" i="8"/>
  <c r="M69" i="8" s="1"/>
  <c r="E69" i="8"/>
  <c r="L68" i="8"/>
  <c r="M68" i="8" s="1"/>
  <c r="E68" i="8"/>
  <c r="L67" i="8"/>
  <c r="M67" i="8" s="1"/>
  <c r="E67" i="8"/>
  <c r="L66" i="8"/>
  <c r="M66" i="8" s="1"/>
  <c r="E66" i="8"/>
  <c r="L65" i="8"/>
  <c r="M65" i="8" s="1"/>
  <c r="E65" i="8"/>
  <c r="D65" i="8"/>
  <c r="G65" i="8" s="1"/>
  <c r="L64" i="8"/>
  <c r="M64" i="8" s="1"/>
  <c r="E64" i="8"/>
  <c r="D64" i="8"/>
  <c r="G64" i="8" s="1"/>
  <c r="L63" i="8"/>
  <c r="M63" i="8" s="1"/>
  <c r="E63" i="8"/>
  <c r="L62" i="8"/>
  <c r="M62" i="8" s="1"/>
  <c r="E62" i="8"/>
  <c r="L61" i="8"/>
  <c r="M61" i="8" s="1"/>
  <c r="E61" i="8"/>
  <c r="L60" i="8"/>
  <c r="M60" i="8" s="1"/>
  <c r="E60" i="8"/>
  <c r="D60" i="8"/>
  <c r="G60" i="8" s="1"/>
  <c r="L59" i="8"/>
  <c r="M59" i="8" s="1"/>
  <c r="E59" i="8"/>
  <c r="L58" i="8"/>
  <c r="M58" i="8" s="1"/>
  <c r="E58" i="8"/>
  <c r="D58" i="8"/>
  <c r="G58" i="8" s="1"/>
  <c r="L57" i="8"/>
  <c r="M57" i="8" s="1"/>
  <c r="E57" i="8"/>
  <c r="L56" i="8"/>
  <c r="M56" i="8" s="1"/>
  <c r="E56" i="8"/>
  <c r="L55" i="8"/>
  <c r="M55" i="8" s="1"/>
  <c r="E55" i="8"/>
  <c r="D55" i="8"/>
  <c r="G55" i="8" s="1"/>
  <c r="L54" i="8"/>
  <c r="M54" i="8" s="1"/>
  <c r="E54" i="8"/>
  <c r="L53" i="8"/>
  <c r="M53" i="8" s="1"/>
  <c r="E53" i="8"/>
  <c r="D53" i="8"/>
  <c r="L52" i="8"/>
  <c r="M52" i="8" s="1"/>
  <c r="E52" i="8"/>
  <c r="D52" i="8"/>
  <c r="G52" i="8" s="1"/>
  <c r="M51" i="8"/>
  <c r="L51" i="8"/>
  <c r="E51" i="8"/>
  <c r="M50" i="8"/>
  <c r="L50" i="8"/>
  <c r="E50" i="8"/>
  <c r="L49" i="8"/>
  <c r="M49" i="8" s="1"/>
  <c r="E49" i="8"/>
  <c r="D49" i="8"/>
  <c r="G49" i="8" s="1"/>
  <c r="L48" i="8"/>
  <c r="M48" i="8" s="1"/>
  <c r="E48" i="8"/>
  <c r="L47" i="8"/>
  <c r="M47" i="8" s="1"/>
  <c r="E47" i="8"/>
  <c r="D47" i="8"/>
  <c r="F47" i="8" s="1"/>
  <c r="L46" i="8"/>
  <c r="M46" i="8" s="1"/>
  <c r="E46" i="8"/>
  <c r="L45" i="8"/>
  <c r="M45" i="8" s="1"/>
  <c r="E45" i="8"/>
  <c r="D45" i="8"/>
  <c r="F45" i="8" s="1"/>
  <c r="L44" i="8"/>
  <c r="M44" i="8" s="1"/>
  <c r="E44" i="8"/>
  <c r="L43" i="8"/>
  <c r="M43" i="8" s="1"/>
  <c r="E43" i="8"/>
  <c r="D43" i="8"/>
  <c r="G43" i="8" s="1"/>
  <c r="L42" i="8"/>
  <c r="M42" i="8" s="1"/>
  <c r="E42" i="8"/>
  <c r="L41" i="8"/>
  <c r="M41" i="8" s="1"/>
  <c r="E41" i="8"/>
  <c r="D41" i="8"/>
  <c r="G41" i="8" s="1"/>
  <c r="L40" i="8"/>
  <c r="M40" i="8" s="1"/>
  <c r="E40" i="8"/>
  <c r="L39" i="8"/>
  <c r="M39" i="8" s="1"/>
  <c r="E39" i="8"/>
  <c r="L38" i="8"/>
  <c r="M38" i="8" s="1"/>
  <c r="E38" i="8"/>
  <c r="L37" i="8"/>
  <c r="M37" i="8" s="1"/>
  <c r="E37" i="8"/>
  <c r="L36" i="8"/>
  <c r="M36" i="8" s="1"/>
  <c r="E36" i="8"/>
  <c r="D36" i="8"/>
  <c r="G36" i="8" s="1"/>
  <c r="L35" i="8"/>
  <c r="M35" i="8" s="1"/>
  <c r="E35" i="8"/>
  <c r="M34" i="8"/>
  <c r="L34" i="8"/>
  <c r="G34" i="8"/>
  <c r="E34" i="8"/>
  <c r="D34" i="8"/>
  <c r="F34" i="8" s="1"/>
  <c r="L33" i="8"/>
  <c r="M33" i="8" s="1"/>
  <c r="E33" i="8"/>
  <c r="M32" i="8"/>
  <c r="L32" i="8"/>
  <c r="E32" i="8"/>
  <c r="L31" i="8"/>
  <c r="M31" i="8" s="1"/>
  <c r="E31" i="8"/>
  <c r="L30" i="8"/>
  <c r="M30" i="8" s="1"/>
  <c r="E30" i="8"/>
  <c r="L29" i="8"/>
  <c r="M29" i="8" s="1"/>
  <c r="E29" i="8"/>
  <c r="L28" i="8"/>
  <c r="M28" i="8" s="1"/>
  <c r="E28" i="8"/>
  <c r="L27" i="8"/>
  <c r="M27" i="8" s="1"/>
  <c r="E27" i="8"/>
  <c r="L26" i="8"/>
  <c r="M26" i="8" s="1"/>
  <c r="E26" i="8"/>
  <c r="L25" i="8"/>
  <c r="M25" i="8" s="1"/>
  <c r="E25" i="8"/>
  <c r="L24" i="8"/>
  <c r="M24" i="8" s="1"/>
  <c r="E24" i="8"/>
  <c r="L23" i="8"/>
  <c r="M23" i="8" s="1"/>
  <c r="E23" i="8"/>
  <c r="L22" i="8"/>
  <c r="M22" i="8" s="1"/>
  <c r="E22" i="8"/>
  <c r="L21" i="8"/>
  <c r="M21" i="8" s="1"/>
  <c r="E21" i="8"/>
  <c r="L20" i="8"/>
  <c r="M20" i="8" s="1"/>
  <c r="E20" i="8"/>
  <c r="L19" i="8"/>
  <c r="M19" i="8" s="1"/>
  <c r="E19" i="8"/>
  <c r="L18" i="8"/>
  <c r="M18" i="8" s="1"/>
  <c r="G18" i="8"/>
  <c r="E18" i="8"/>
  <c r="D18" i="8"/>
  <c r="L17" i="8"/>
  <c r="M17" i="8" s="1"/>
  <c r="E17" i="8"/>
  <c r="L16" i="8"/>
  <c r="M16" i="8" s="1"/>
  <c r="E16" i="8"/>
  <c r="D16" i="8"/>
  <c r="G16" i="8" s="1"/>
  <c r="L15" i="8"/>
  <c r="M15" i="8" s="1"/>
  <c r="E15" i="8"/>
  <c r="L14" i="8"/>
  <c r="M14" i="8" s="1"/>
  <c r="E14" i="8"/>
  <c r="D14" i="8"/>
  <c r="L13" i="8"/>
  <c r="M13" i="8" s="1"/>
  <c r="E13" i="8"/>
  <c r="L12" i="8"/>
  <c r="M12" i="8" s="1"/>
  <c r="G12" i="8"/>
  <c r="E12" i="8"/>
  <c r="D12" i="8"/>
  <c r="L11" i="8"/>
  <c r="M11" i="8" s="1"/>
  <c r="E11" i="8"/>
  <c r="L10" i="8"/>
  <c r="M10" i="8" s="1"/>
  <c r="E10" i="8"/>
  <c r="D10" i="8"/>
  <c r="G10" i="8" s="1"/>
  <c r="L9" i="8"/>
  <c r="M9" i="8" s="1"/>
  <c r="E9" i="8"/>
  <c r="L8" i="8"/>
  <c r="M8" i="8" s="1"/>
  <c r="E8" i="8"/>
  <c r="D8" i="8"/>
  <c r="L7" i="8"/>
  <c r="M7" i="8" s="1"/>
  <c r="E7" i="8"/>
  <c r="L6" i="8"/>
  <c r="M6" i="8" s="1"/>
  <c r="E6" i="8"/>
  <c r="D6" i="8"/>
  <c r="G6" i="8" s="1"/>
  <c r="L5" i="8"/>
  <c r="M5" i="8" s="1"/>
  <c r="E5" i="8"/>
  <c r="D5" i="8"/>
  <c r="G5" i="8" s="1"/>
  <c r="L4" i="8"/>
  <c r="M4" i="8" s="1"/>
  <c r="E4" i="8"/>
  <c r="D4" i="8"/>
  <c r="F4" i="8" s="1"/>
  <c r="L3" i="8"/>
  <c r="M3" i="8" s="1"/>
  <c r="E3" i="8"/>
  <c r="D3" i="8"/>
  <c r="G3" i="8" s="1"/>
  <c r="H204" i="6"/>
  <c r="H203" i="6"/>
  <c r="P17" i="6"/>
  <c r="J4" i="6"/>
  <c r="J5" i="6"/>
  <c r="J6" i="6"/>
  <c r="J7" i="6"/>
  <c r="J8" i="6"/>
  <c r="J9" i="6"/>
  <c r="J10" i="6"/>
  <c r="J11" i="6"/>
  <c r="J12" i="6"/>
  <c r="J13" i="6"/>
  <c r="J14" i="6"/>
  <c r="J15" i="6"/>
  <c r="J16" i="6"/>
  <c r="J17" i="6"/>
  <c r="J18" i="6"/>
  <c r="J19" i="6"/>
  <c r="J20" i="6"/>
  <c r="J21" i="6"/>
  <c r="J22" i="6"/>
  <c r="J23" i="6"/>
  <c r="J24" i="6"/>
  <c r="J25" i="6"/>
  <c r="J26" i="6"/>
  <c r="J27" i="6"/>
  <c r="J28" i="6"/>
  <c r="J29" i="6"/>
  <c r="J30" i="6"/>
  <c r="J31" i="6"/>
  <c r="J32" i="6"/>
  <c r="J33" i="6"/>
  <c r="J34" i="6"/>
  <c r="J35" i="6"/>
  <c r="J36" i="6"/>
  <c r="J37" i="6"/>
  <c r="J38" i="6"/>
  <c r="J39" i="6"/>
  <c r="J40" i="6"/>
  <c r="J41" i="6"/>
  <c r="J42" i="6"/>
  <c r="J43" i="6"/>
  <c r="J44" i="6"/>
  <c r="J45" i="6"/>
  <c r="J46" i="6"/>
  <c r="J47" i="6"/>
  <c r="J48" i="6"/>
  <c r="J49" i="6"/>
  <c r="J50" i="6"/>
  <c r="J51" i="6"/>
  <c r="J52" i="6"/>
  <c r="J53" i="6"/>
  <c r="J54" i="6"/>
  <c r="J55" i="6"/>
  <c r="J56" i="6"/>
  <c r="J57" i="6"/>
  <c r="J58" i="6"/>
  <c r="J59" i="6"/>
  <c r="J60" i="6"/>
  <c r="J61" i="6"/>
  <c r="J62" i="6"/>
  <c r="J63" i="6"/>
  <c r="J64" i="6"/>
  <c r="J65" i="6"/>
  <c r="J66" i="6"/>
  <c r="J67" i="6"/>
  <c r="J68" i="6"/>
  <c r="J69" i="6"/>
  <c r="J70" i="6"/>
  <c r="J71" i="6"/>
  <c r="J72" i="6"/>
  <c r="J73" i="6"/>
  <c r="J74" i="6"/>
  <c r="J75" i="6"/>
  <c r="J76" i="6"/>
  <c r="J77" i="6"/>
  <c r="J78" i="6"/>
  <c r="J79" i="6"/>
  <c r="J80" i="6"/>
  <c r="J81" i="6"/>
  <c r="J82" i="6"/>
  <c r="J83" i="6"/>
  <c r="J84" i="6"/>
  <c r="J85" i="6"/>
  <c r="J86" i="6"/>
  <c r="J87" i="6"/>
  <c r="J88" i="6"/>
  <c r="J89" i="6"/>
  <c r="J90" i="6"/>
  <c r="J91" i="6"/>
  <c r="J92" i="6"/>
  <c r="J93" i="6"/>
  <c r="J94" i="6"/>
  <c r="J95" i="6"/>
  <c r="J96" i="6"/>
  <c r="J97" i="6"/>
  <c r="J98" i="6"/>
  <c r="J99" i="6"/>
  <c r="J100" i="6"/>
  <c r="J101" i="6"/>
  <c r="J102" i="6"/>
  <c r="J103" i="6"/>
  <c r="J104" i="6"/>
  <c r="J105" i="6"/>
  <c r="J106" i="6"/>
  <c r="J107" i="6"/>
  <c r="J108" i="6"/>
  <c r="J109" i="6"/>
  <c r="J110" i="6"/>
  <c r="J111" i="6"/>
  <c r="J112" i="6"/>
  <c r="J113" i="6"/>
  <c r="J114" i="6"/>
  <c r="J115" i="6"/>
  <c r="J116" i="6"/>
  <c r="J117" i="6"/>
  <c r="J118" i="6"/>
  <c r="J119" i="6"/>
  <c r="J120" i="6"/>
  <c r="J121" i="6"/>
  <c r="J122" i="6"/>
  <c r="J123" i="6"/>
  <c r="J124" i="6"/>
  <c r="J125" i="6"/>
  <c r="J126" i="6"/>
  <c r="J127" i="6"/>
  <c r="J128" i="6"/>
  <c r="J129" i="6"/>
  <c r="J130" i="6"/>
  <c r="J131" i="6"/>
  <c r="J132" i="6"/>
  <c r="J133" i="6"/>
  <c r="J134" i="6"/>
  <c r="J135" i="6"/>
  <c r="J136" i="6"/>
  <c r="J137" i="6"/>
  <c r="J138" i="6"/>
  <c r="J139" i="6"/>
  <c r="J140" i="6"/>
  <c r="J141" i="6"/>
  <c r="J142" i="6"/>
  <c r="J143" i="6"/>
  <c r="J144" i="6"/>
  <c r="J145" i="6"/>
  <c r="J146" i="6"/>
  <c r="J147" i="6"/>
  <c r="J148" i="6"/>
  <c r="J149" i="6"/>
  <c r="J150" i="6"/>
  <c r="J151" i="6"/>
  <c r="J152" i="6"/>
  <c r="J153" i="6"/>
  <c r="J154" i="6"/>
  <c r="J155" i="6"/>
  <c r="J156" i="6"/>
  <c r="J157" i="6"/>
  <c r="J158" i="6"/>
  <c r="J159" i="6"/>
  <c r="J160" i="6"/>
  <c r="J161" i="6"/>
  <c r="J162" i="6"/>
  <c r="J163" i="6"/>
  <c r="J164" i="6"/>
  <c r="J165" i="6"/>
  <c r="J166" i="6"/>
  <c r="J167" i="6"/>
  <c r="J168" i="6"/>
  <c r="J169" i="6"/>
  <c r="J170" i="6"/>
  <c r="J171" i="6"/>
  <c r="J172" i="6"/>
  <c r="J173" i="6"/>
  <c r="J174" i="6"/>
  <c r="J175" i="6"/>
  <c r="J176" i="6"/>
  <c r="J177" i="6"/>
  <c r="J178" i="6"/>
  <c r="J179" i="6"/>
  <c r="J180" i="6"/>
  <c r="J181" i="6"/>
  <c r="J182" i="6"/>
  <c r="J183" i="6"/>
  <c r="J184" i="6"/>
  <c r="J185" i="6"/>
  <c r="J186" i="6"/>
  <c r="J187" i="6"/>
  <c r="J188" i="6"/>
  <c r="J189" i="6"/>
  <c r="J190" i="6"/>
  <c r="J191" i="6"/>
  <c r="J192" i="6"/>
  <c r="J193" i="6"/>
  <c r="J194" i="6"/>
  <c r="J195" i="6"/>
  <c r="J196" i="6"/>
  <c r="J197" i="6"/>
  <c r="J198" i="6"/>
  <c r="J199" i="6"/>
  <c r="J200" i="6"/>
  <c r="J201" i="6"/>
  <c r="J202" i="6"/>
  <c r="J3" i="6"/>
  <c r="M204" i="6"/>
  <c r="B204" i="6"/>
  <c r="B203" i="6"/>
  <c r="O42" i="8" l="1"/>
  <c r="P5" i="8" s="1"/>
  <c r="O43" i="8"/>
  <c r="P6" i="8" s="1"/>
  <c r="R70" i="8"/>
  <c r="S72" i="8" s="1"/>
  <c r="T63" i="8"/>
  <c r="X65" i="8" s="1"/>
  <c r="F65" i="8"/>
  <c r="G112" i="8"/>
  <c r="F8" i="8"/>
  <c r="F14" i="8"/>
  <c r="G157" i="8"/>
  <c r="L159" i="8"/>
  <c r="M159" i="8" s="1"/>
  <c r="G47" i="8"/>
  <c r="G80" i="8"/>
  <c r="F148" i="8"/>
  <c r="G154" i="8"/>
  <c r="F154" i="8"/>
  <c r="D42" i="8"/>
  <c r="G42" i="8" s="1"/>
  <c r="D51" i="8"/>
  <c r="G51" i="8" s="1"/>
  <c r="F55" i="8"/>
  <c r="D75" i="8"/>
  <c r="D77" i="8"/>
  <c r="G77" i="8" s="1"/>
  <c r="D79" i="8"/>
  <c r="G79" i="8" s="1"/>
  <c r="L80" i="8"/>
  <c r="M80" i="8" s="1"/>
  <c r="E84" i="8"/>
  <c r="D90" i="8"/>
  <c r="G90" i="8" s="1"/>
  <c r="D94" i="8"/>
  <c r="D96" i="8"/>
  <c r="E99" i="8"/>
  <c r="E101" i="8"/>
  <c r="L103" i="8"/>
  <c r="M103" i="8" s="1"/>
  <c r="E107" i="8"/>
  <c r="F107" i="8" s="1"/>
  <c r="E109" i="8"/>
  <c r="F109" i="8" s="1"/>
  <c r="E111" i="8"/>
  <c r="L112" i="8"/>
  <c r="M112" i="8" s="1"/>
  <c r="L114" i="8"/>
  <c r="M114" i="8" s="1"/>
  <c r="L116" i="8"/>
  <c r="M116" i="8" s="1"/>
  <c r="L118" i="8"/>
  <c r="M118" i="8" s="1"/>
  <c r="D122" i="8"/>
  <c r="G122" i="8" s="1"/>
  <c r="L125" i="8"/>
  <c r="M125" i="8" s="1"/>
  <c r="L127" i="8"/>
  <c r="M127" i="8" s="1"/>
  <c r="E129" i="8"/>
  <c r="L132" i="8"/>
  <c r="M132" i="8" s="1"/>
  <c r="E134" i="8"/>
  <c r="F134" i="8" s="1"/>
  <c r="E136" i="8"/>
  <c r="F136" i="8" s="1"/>
  <c r="D138" i="8"/>
  <c r="D140" i="8"/>
  <c r="E143" i="8"/>
  <c r="E145" i="8"/>
  <c r="F145" i="8" s="1"/>
  <c r="D147" i="8"/>
  <c r="E152" i="8"/>
  <c r="E156" i="8"/>
  <c r="F156" i="8" s="1"/>
  <c r="L157" i="8"/>
  <c r="M157" i="8" s="1"/>
  <c r="L161" i="8"/>
  <c r="M161" i="8" s="1"/>
  <c r="F3" i="8"/>
  <c r="F5" i="8"/>
  <c r="D7" i="8"/>
  <c r="D9" i="8"/>
  <c r="G9" i="8" s="1"/>
  <c r="D11" i="8"/>
  <c r="D13" i="8"/>
  <c r="D15" i="8"/>
  <c r="G15" i="8" s="1"/>
  <c r="D17" i="8"/>
  <c r="D19" i="8"/>
  <c r="D29" i="8"/>
  <c r="D37" i="8"/>
  <c r="D44" i="8"/>
  <c r="G44" i="8" s="1"/>
  <c r="D46" i="8"/>
  <c r="D48" i="8"/>
  <c r="F49" i="8"/>
  <c r="D57" i="8"/>
  <c r="F64" i="8"/>
  <c r="D66" i="8"/>
  <c r="G66" i="8" s="1"/>
  <c r="D70" i="8"/>
  <c r="D72" i="8"/>
  <c r="F73" i="8"/>
  <c r="D92" i="8"/>
  <c r="G92" i="8" s="1"/>
  <c r="D104" i="8"/>
  <c r="L107" i="8"/>
  <c r="M107" i="8" s="1"/>
  <c r="L109" i="8"/>
  <c r="M109" i="8" s="1"/>
  <c r="D117" i="8"/>
  <c r="G117" i="8" s="1"/>
  <c r="E122" i="8"/>
  <c r="D124" i="8"/>
  <c r="D126" i="8"/>
  <c r="F129" i="8"/>
  <c r="D131" i="8"/>
  <c r="G131" i="8" s="1"/>
  <c r="L134" i="8"/>
  <c r="M134" i="8" s="1"/>
  <c r="L136" i="8"/>
  <c r="M136" i="8" s="1"/>
  <c r="E138" i="8"/>
  <c r="E140" i="8"/>
  <c r="L141" i="8"/>
  <c r="M141" i="8" s="1"/>
  <c r="L143" i="8"/>
  <c r="M143" i="8" s="1"/>
  <c r="E147" i="8"/>
  <c r="D149" i="8"/>
  <c r="L150" i="8"/>
  <c r="M150" i="8" s="1"/>
  <c r="L152" i="8"/>
  <c r="M152" i="8" s="1"/>
  <c r="L154" i="8"/>
  <c r="M154" i="8" s="1"/>
  <c r="G156" i="8"/>
  <c r="D158" i="8"/>
  <c r="G158" i="8" s="1"/>
  <c r="D160" i="8"/>
  <c r="G160" i="8" s="1"/>
  <c r="D21" i="8"/>
  <c r="F21" i="8" s="1"/>
  <c r="D23" i="8"/>
  <c r="G23" i="8" s="1"/>
  <c r="D25" i="8"/>
  <c r="D31" i="8"/>
  <c r="D33" i="8"/>
  <c r="G33" i="8" s="1"/>
  <c r="D35" i="8"/>
  <c r="G35" i="8" s="1"/>
  <c r="D39" i="8"/>
  <c r="D59" i="8"/>
  <c r="D61" i="8"/>
  <c r="F61" i="8" s="1"/>
  <c r="D68" i="8"/>
  <c r="G68" i="8" s="1"/>
  <c r="D81" i="8"/>
  <c r="D85" i="8"/>
  <c r="G85" i="8" s="1"/>
  <c r="D87" i="8"/>
  <c r="G87" i="8" s="1"/>
  <c r="L88" i="8"/>
  <c r="M88" i="8" s="1"/>
  <c r="E92" i="8"/>
  <c r="D98" i="8"/>
  <c r="L99" i="8"/>
  <c r="M99" i="8" s="1"/>
  <c r="L101" i="8"/>
  <c r="M101" i="8" s="1"/>
  <c r="E104" i="8"/>
  <c r="L105" i="8"/>
  <c r="M105" i="8" s="1"/>
  <c r="L111" i="8"/>
  <c r="M111" i="8" s="1"/>
  <c r="D113" i="8"/>
  <c r="G113" i="8" s="1"/>
  <c r="D115" i="8"/>
  <c r="F115" i="8" s="1"/>
  <c r="E117" i="8"/>
  <c r="F117" i="8" s="1"/>
  <c r="D119" i="8"/>
  <c r="G119" i="8" s="1"/>
  <c r="L120" i="8"/>
  <c r="M120" i="8" s="1"/>
  <c r="L122" i="8"/>
  <c r="M122" i="8" s="1"/>
  <c r="E124" i="8"/>
  <c r="E126" i="8"/>
  <c r="D128" i="8"/>
  <c r="E131" i="8"/>
  <c r="D133" i="8"/>
  <c r="D142" i="8"/>
  <c r="L145" i="8"/>
  <c r="M145" i="8" s="1"/>
  <c r="E149" i="8"/>
  <c r="D153" i="8"/>
  <c r="G153" i="8" s="1"/>
  <c r="L156" i="8"/>
  <c r="M156" i="8" s="1"/>
  <c r="E158" i="8"/>
  <c r="E160" i="8"/>
  <c r="D27" i="8"/>
  <c r="G27" i="8" s="1"/>
  <c r="D50" i="8"/>
  <c r="G50" i="8" s="1"/>
  <c r="D54" i="8"/>
  <c r="D56" i="8"/>
  <c r="D63" i="8"/>
  <c r="G63" i="8" s="1"/>
  <c r="D74" i="8"/>
  <c r="D83" i="8"/>
  <c r="G83" i="8" s="1"/>
  <c r="D100" i="8"/>
  <c r="G100" i="8" s="1"/>
  <c r="D102" i="8"/>
  <c r="G102" i="8" s="1"/>
  <c r="D106" i="8"/>
  <c r="G106" i="8" s="1"/>
  <c r="D108" i="8"/>
  <c r="G108" i="8" s="1"/>
  <c r="D110" i="8"/>
  <c r="G110" i="8" s="1"/>
  <c r="F113" i="8"/>
  <c r="D121" i="8"/>
  <c r="E128" i="8"/>
  <c r="L129" i="8"/>
  <c r="M129" i="8" s="1"/>
  <c r="L131" i="8"/>
  <c r="M131" i="8" s="1"/>
  <c r="E133" i="8"/>
  <c r="D135" i="8"/>
  <c r="G135" i="8" s="1"/>
  <c r="D137" i="8"/>
  <c r="L138" i="8"/>
  <c r="M138" i="8" s="1"/>
  <c r="L140" i="8"/>
  <c r="M140" i="8" s="1"/>
  <c r="E142" i="8"/>
  <c r="D144" i="8"/>
  <c r="D146" i="8"/>
  <c r="L147" i="8"/>
  <c r="M147" i="8" s="1"/>
  <c r="D151" i="8"/>
  <c r="G151" i="8" s="1"/>
  <c r="E153" i="8"/>
  <c r="D155" i="8"/>
  <c r="L158" i="8"/>
  <c r="M158" i="8" s="1"/>
  <c r="L160" i="8"/>
  <c r="M160" i="8" s="1"/>
  <c r="F110" i="8"/>
  <c r="D69" i="8"/>
  <c r="G69" i="8" s="1"/>
  <c r="D71" i="8"/>
  <c r="G71" i="8" s="1"/>
  <c r="D76" i="8"/>
  <c r="G76" i="8" s="1"/>
  <c r="D91" i="8"/>
  <c r="G91" i="8" s="1"/>
  <c r="D116" i="8"/>
  <c r="D118" i="8"/>
  <c r="D125" i="8"/>
  <c r="G125" i="8" s="1"/>
  <c r="D132" i="8"/>
  <c r="D139" i="8"/>
  <c r="G139" i="8" s="1"/>
  <c r="D141" i="8"/>
  <c r="D159" i="8"/>
  <c r="G159" i="8" s="1"/>
  <c r="D161" i="8"/>
  <c r="G161" i="8" s="1"/>
  <c r="F52" i="8"/>
  <c r="G4" i="8"/>
  <c r="F6" i="8"/>
  <c r="F12" i="8"/>
  <c r="F18" i="8"/>
  <c r="D20" i="8"/>
  <c r="D22" i="8"/>
  <c r="G22" i="8" s="1"/>
  <c r="D24" i="8"/>
  <c r="D26" i="8"/>
  <c r="D28" i="8"/>
  <c r="G28" i="8" s="1"/>
  <c r="D30" i="8"/>
  <c r="D32" i="8"/>
  <c r="F32" i="8" s="1"/>
  <c r="F36" i="8"/>
  <c r="D38" i="8"/>
  <c r="D40" i="8"/>
  <c r="F41" i="8"/>
  <c r="G45" i="8"/>
  <c r="D62" i="8"/>
  <c r="D67" i="8"/>
  <c r="G67" i="8" s="1"/>
  <c r="F78" i="8"/>
  <c r="D82" i="8"/>
  <c r="G82" i="8" s="1"/>
  <c r="D86" i="8"/>
  <c r="D88" i="8"/>
  <c r="F89" i="8"/>
  <c r="G95" i="8"/>
  <c r="D97" i="8"/>
  <c r="D103" i="8"/>
  <c r="G103" i="8" s="1"/>
  <c r="D105" i="8"/>
  <c r="D114" i="8"/>
  <c r="G114" i="8" s="1"/>
  <c r="E116" i="8"/>
  <c r="E118" i="8"/>
  <c r="D120" i="8"/>
  <c r="E125" i="8"/>
  <c r="D127" i="8"/>
  <c r="G127" i="8" s="1"/>
  <c r="F130" i="8"/>
  <c r="E132" i="8"/>
  <c r="L133" i="8"/>
  <c r="M133" i="8" s="1"/>
  <c r="E139" i="8"/>
  <c r="E141" i="8"/>
  <c r="L146" i="8"/>
  <c r="M146" i="8" s="1"/>
  <c r="G148" i="8"/>
  <c r="D150" i="8"/>
  <c r="L155" i="8"/>
  <c r="M155" i="8" s="1"/>
  <c r="E159" i="8"/>
  <c r="F58" i="8"/>
  <c r="F100" i="8"/>
  <c r="G8" i="8"/>
  <c r="G14" i="8"/>
  <c r="G53" i="8"/>
  <c r="F53" i="8"/>
  <c r="F66" i="8"/>
  <c r="G93" i="8"/>
  <c r="F93" i="8"/>
  <c r="F10" i="8"/>
  <c r="F16" i="8"/>
  <c r="F27" i="8"/>
  <c r="F35" i="8"/>
  <c r="F51" i="8"/>
  <c r="F43" i="8"/>
  <c r="F91" i="8"/>
  <c r="F99" i="8"/>
  <c r="F101" i="8"/>
  <c r="G61" i="8"/>
  <c r="G115" i="8"/>
  <c r="F85" i="8"/>
  <c r="F111" i="8"/>
  <c r="G152" i="8"/>
  <c r="F152" i="8"/>
  <c r="F60" i="8"/>
  <c r="F84" i="8"/>
  <c r="G143" i="8"/>
  <c r="F143" i="8"/>
  <c r="F123" i="8"/>
  <c r="G136" i="8"/>
  <c r="F119" i="8"/>
  <c r="G144" i="8"/>
  <c r="F144" i="8"/>
  <c r="AJ12" i="8" l="1"/>
  <c r="AJ20" i="8"/>
  <c r="AJ28" i="8"/>
  <c r="AJ36" i="8"/>
  <c r="AJ44" i="8"/>
  <c r="AJ52" i="8"/>
  <c r="AJ60" i="8"/>
  <c r="AJ68" i="8"/>
  <c r="AJ76" i="8"/>
  <c r="AJ84" i="8"/>
  <c r="AJ92" i="8"/>
  <c r="AJ100" i="8"/>
  <c r="AJ108" i="8"/>
  <c r="AJ116" i="8"/>
  <c r="AJ124" i="8"/>
  <c r="AJ132" i="8"/>
  <c r="AJ140" i="8"/>
  <c r="AJ148" i="8"/>
  <c r="AJ156" i="8"/>
  <c r="AJ6" i="8"/>
  <c r="AJ67" i="8"/>
  <c r="AJ131" i="8"/>
  <c r="AJ13" i="8"/>
  <c r="AJ21" i="8"/>
  <c r="AJ29" i="8"/>
  <c r="AJ37" i="8"/>
  <c r="AJ45" i="8"/>
  <c r="AJ53" i="8"/>
  <c r="AJ61" i="8"/>
  <c r="AJ69" i="8"/>
  <c r="AJ77" i="8"/>
  <c r="AJ85" i="8"/>
  <c r="AJ93" i="8"/>
  <c r="AJ101" i="8"/>
  <c r="AJ109" i="8"/>
  <c r="AJ117" i="8"/>
  <c r="AJ125" i="8"/>
  <c r="AJ133" i="8"/>
  <c r="AJ141" i="8"/>
  <c r="AJ149" i="8"/>
  <c r="AJ157" i="8"/>
  <c r="AJ7" i="8"/>
  <c r="AJ158" i="8"/>
  <c r="AJ8" i="8"/>
  <c r="AJ11" i="8"/>
  <c r="AJ75" i="8"/>
  <c r="AJ123" i="8"/>
  <c r="AJ14" i="8"/>
  <c r="AJ22" i="8"/>
  <c r="AJ30" i="8"/>
  <c r="AJ38" i="8"/>
  <c r="AJ46" i="8"/>
  <c r="AJ54" i="8"/>
  <c r="AJ62" i="8"/>
  <c r="AJ70" i="8"/>
  <c r="AJ78" i="8"/>
  <c r="AJ86" i="8"/>
  <c r="AJ94" i="8"/>
  <c r="AJ102" i="8"/>
  <c r="AJ110" i="8"/>
  <c r="AJ118" i="8"/>
  <c r="AJ126" i="8"/>
  <c r="AJ134" i="8"/>
  <c r="AJ142" i="8"/>
  <c r="AJ150" i="8"/>
  <c r="AJ59" i="8"/>
  <c r="AJ5" i="8"/>
  <c r="AJ15" i="8"/>
  <c r="AJ23" i="8"/>
  <c r="AJ31" i="8"/>
  <c r="AJ39" i="8"/>
  <c r="AJ47" i="8"/>
  <c r="AJ55" i="8"/>
  <c r="AJ63" i="8"/>
  <c r="AJ71" i="8"/>
  <c r="AJ79" i="8"/>
  <c r="AJ87" i="8"/>
  <c r="AJ95" i="8"/>
  <c r="AJ103" i="8"/>
  <c r="AJ111" i="8"/>
  <c r="AJ119" i="8"/>
  <c r="AJ127" i="8"/>
  <c r="AJ135" i="8"/>
  <c r="AJ143" i="8"/>
  <c r="AJ151" i="8"/>
  <c r="AJ159" i="8"/>
  <c r="AJ3" i="8"/>
  <c r="AJ88" i="8"/>
  <c r="AJ104" i="8"/>
  <c r="AJ120" i="8"/>
  <c r="AJ136" i="8"/>
  <c r="AJ152" i="8"/>
  <c r="AJ160" i="8"/>
  <c r="AJ19" i="8"/>
  <c r="AJ51" i="8"/>
  <c r="AJ107" i="8"/>
  <c r="AJ147" i="8"/>
  <c r="AJ16" i="8"/>
  <c r="AJ24" i="8"/>
  <c r="AJ32" i="8"/>
  <c r="AJ40" i="8"/>
  <c r="AJ48" i="8"/>
  <c r="AJ56" i="8"/>
  <c r="AJ64" i="8"/>
  <c r="AJ72" i="8"/>
  <c r="AJ80" i="8"/>
  <c r="AJ96" i="8"/>
  <c r="AJ112" i="8"/>
  <c r="AJ128" i="8"/>
  <c r="AJ144" i="8"/>
  <c r="AJ27" i="8"/>
  <c r="AJ91" i="8"/>
  <c r="AJ139" i="8"/>
  <c r="AJ9" i="8"/>
  <c r="AJ17" i="8"/>
  <c r="AJ25" i="8"/>
  <c r="AJ33" i="8"/>
  <c r="AJ41" i="8"/>
  <c r="AJ49" i="8"/>
  <c r="AJ57" i="8"/>
  <c r="AJ65" i="8"/>
  <c r="AJ73" i="8"/>
  <c r="AJ81" i="8"/>
  <c r="AJ89" i="8"/>
  <c r="AJ97" i="8"/>
  <c r="AJ105" i="8"/>
  <c r="AJ113" i="8"/>
  <c r="AJ121" i="8"/>
  <c r="AJ129" i="8"/>
  <c r="AJ137" i="8"/>
  <c r="AJ145" i="8"/>
  <c r="AJ153" i="8"/>
  <c r="AJ161" i="8"/>
  <c r="AJ43" i="8"/>
  <c r="AJ99" i="8"/>
  <c r="AJ155" i="8"/>
  <c r="AJ10" i="8"/>
  <c r="AJ18" i="8"/>
  <c r="AJ26" i="8"/>
  <c r="AJ34" i="8"/>
  <c r="AJ42" i="8"/>
  <c r="AJ50" i="8"/>
  <c r="AJ58" i="8"/>
  <c r="AJ66" i="8"/>
  <c r="AJ74" i="8"/>
  <c r="AJ82" i="8"/>
  <c r="AJ90" i="8"/>
  <c r="AJ98" i="8"/>
  <c r="AJ106" i="8"/>
  <c r="AJ114" i="8"/>
  <c r="AJ122" i="8"/>
  <c r="AJ130" i="8"/>
  <c r="AJ138" i="8"/>
  <c r="AJ146" i="8"/>
  <c r="AJ154" i="8"/>
  <c r="AJ4" i="8"/>
  <c r="AJ35" i="8"/>
  <c r="AJ83" i="8"/>
  <c r="AJ115" i="8"/>
  <c r="AL6" i="8"/>
  <c r="AL14" i="8"/>
  <c r="AL22" i="8"/>
  <c r="AL30" i="8"/>
  <c r="AL38" i="8"/>
  <c r="AL46" i="8"/>
  <c r="AL54" i="8"/>
  <c r="AL62" i="8"/>
  <c r="AL70" i="8"/>
  <c r="AL78" i="8"/>
  <c r="AL86" i="8"/>
  <c r="AL94" i="8"/>
  <c r="AL102" i="8"/>
  <c r="AL110" i="8"/>
  <c r="AL118" i="8"/>
  <c r="AL126" i="8"/>
  <c r="AL134" i="8"/>
  <c r="AL142" i="8"/>
  <c r="AL150" i="8"/>
  <c r="AL158" i="8"/>
  <c r="AL7" i="8"/>
  <c r="AL15" i="8"/>
  <c r="AL23" i="8"/>
  <c r="AL31" i="8"/>
  <c r="AL39" i="8"/>
  <c r="AL47" i="8"/>
  <c r="AL55" i="8"/>
  <c r="AL63" i="8"/>
  <c r="AL71" i="8"/>
  <c r="AL79" i="8"/>
  <c r="AL87" i="8"/>
  <c r="AL95" i="8"/>
  <c r="AL103" i="8"/>
  <c r="AL111" i="8"/>
  <c r="AL119" i="8"/>
  <c r="AL127" i="8"/>
  <c r="AL135" i="8"/>
  <c r="AL143" i="8"/>
  <c r="AL151" i="8"/>
  <c r="AL159" i="8"/>
  <c r="AL5" i="8"/>
  <c r="AL117" i="8"/>
  <c r="AL8" i="8"/>
  <c r="AL16" i="8"/>
  <c r="AL24" i="8"/>
  <c r="AL32" i="8"/>
  <c r="AL40" i="8"/>
  <c r="AL48" i="8"/>
  <c r="AL56" i="8"/>
  <c r="AL64" i="8"/>
  <c r="AL72" i="8"/>
  <c r="AL80" i="8"/>
  <c r="AL88" i="8"/>
  <c r="AL96" i="8"/>
  <c r="AL104" i="8"/>
  <c r="AL112" i="8"/>
  <c r="AL120" i="8"/>
  <c r="AL128" i="8"/>
  <c r="AL136" i="8"/>
  <c r="AL144" i="8"/>
  <c r="AL152" i="8"/>
  <c r="AL160" i="8"/>
  <c r="AL21" i="8"/>
  <c r="AL9" i="8"/>
  <c r="AL17" i="8"/>
  <c r="AL25" i="8"/>
  <c r="AL33" i="8"/>
  <c r="AL41" i="8"/>
  <c r="AL49" i="8"/>
  <c r="AL57" i="8"/>
  <c r="AL65" i="8"/>
  <c r="AL73" i="8"/>
  <c r="AL81" i="8"/>
  <c r="AL89" i="8"/>
  <c r="AL97" i="8"/>
  <c r="AL105" i="8"/>
  <c r="AL113" i="8"/>
  <c r="AL121" i="8"/>
  <c r="AL129" i="8"/>
  <c r="AL137" i="8"/>
  <c r="AL145" i="8"/>
  <c r="AL153" i="8"/>
  <c r="AL161" i="8"/>
  <c r="AL13" i="8"/>
  <c r="AL53" i="8"/>
  <c r="AL77" i="8"/>
  <c r="AL109" i="8"/>
  <c r="AL141" i="8"/>
  <c r="AL10" i="8"/>
  <c r="AL18" i="8"/>
  <c r="AL26" i="8"/>
  <c r="AL34" i="8"/>
  <c r="AL42" i="8"/>
  <c r="AL50" i="8"/>
  <c r="AL58" i="8"/>
  <c r="AL66" i="8"/>
  <c r="AL74" i="8"/>
  <c r="AL82" i="8"/>
  <c r="AL90" i="8"/>
  <c r="AL98" i="8"/>
  <c r="AL106" i="8"/>
  <c r="AL114" i="8"/>
  <c r="AL122" i="8"/>
  <c r="AL130" i="8"/>
  <c r="AL138" i="8"/>
  <c r="AL146" i="8"/>
  <c r="AL154" i="8"/>
  <c r="AL3" i="8"/>
  <c r="AL29" i="8"/>
  <c r="AL85" i="8"/>
  <c r="AL133" i="8"/>
  <c r="AL11" i="8"/>
  <c r="AL19" i="8"/>
  <c r="AL27" i="8"/>
  <c r="AL35" i="8"/>
  <c r="AL43" i="8"/>
  <c r="AL51" i="8"/>
  <c r="AL59" i="8"/>
  <c r="AL67" i="8"/>
  <c r="AL75" i="8"/>
  <c r="AL83" i="8"/>
  <c r="AL91" i="8"/>
  <c r="AL99" i="8"/>
  <c r="AL107" i="8"/>
  <c r="AL115" i="8"/>
  <c r="AL123" i="8"/>
  <c r="AL131" i="8"/>
  <c r="AL139" i="8"/>
  <c r="AL147" i="8"/>
  <c r="AL155" i="8"/>
  <c r="AL93" i="8"/>
  <c r="AL149" i="8"/>
  <c r="AL4" i="8"/>
  <c r="AL12" i="8"/>
  <c r="AL20" i="8"/>
  <c r="AL28" i="8"/>
  <c r="AL36" i="8"/>
  <c r="AL44" i="8"/>
  <c r="AL52" i="8"/>
  <c r="AL60" i="8"/>
  <c r="AL68" i="8"/>
  <c r="AL76" i="8"/>
  <c r="AL84" i="8"/>
  <c r="AL92" i="8"/>
  <c r="AL100" i="8"/>
  <c r="AL108" i="8"/>
  <c r="AL116" i="8"/>
  <c r="AL124" i="8"/>
  <c r="AL132" i="8"/>
  <c r="AL140" i="8"/>
  <c r="AL148" i="8"/>
  <c r="AL156" i="8"/>
  <c r="AL37" i="8"/>
  <c r="AL45" i="8"/>
  <c r="AL61" i="8"/>
  <c r="AL69" i="8"/>
  <c r="AL101" i="8"/>
  <c r="AL125" i="8"/>
  <c r="AL157" i="8"/>
  <c r="F15" i="8"/>
  <c r="F102" i="8"/>
  <c r="F23" i="8"/>
  <c r="G21" i="8"/>
  <c r="F71" i="8"/>
  <c r="F92" i="8"/>
  <c r="F79" i="8"/>
  <c r="F131" i="8"/>
  <c r="F82" i="8"/>
  <c r="F69" i="8"/>
  <c r="F159" i="8"/>
  <c r="F122" i="8"/>
  <c r="F76" i="8"/>
  <c r="F90" i="8"/>
  <c r="F42" i="8"/>
  <c r="F83" i="8"/>
  <c r="F114" i="8"/>
  <c r="M203" i="8"/>
  <c r="G105" i="8"/>
  <c r="F105" i="8"/>
  <c r="F151" i="8"/>
  <c r="F63" i="8"/>
  <c r="G56" i="8"/>
  <c r="F56" i="8"/>
  <c r="G48" i="8"/>
  <c r="F48" i="8"/>
  <c r="G97" i="8"/>
  <c r="F97" i="8"/>
  <c r="G124" i="8"/>
  <c r="F124" i="8"/>
  <c r="G46" i="8"/>
  <c r="F46" i="8"/>
  <c r="G75" i="8"/>
  <c r="F75" i="8"/>
  <c r="F135" i="8"/>
  <c r="G118" i="8"/>
  <c r="F118" i="8"/>
  <c r="G25" i="8"/>
  <c r="F25" i="8"/>
  <c r="G72" i="8"/>
  <c r="F72" i="8"/>
  <c r="G96" i="8"/>
  <c r="F96" i="8"/>
  <c r="F50" i="8"/>
  <c r="G32" i="8"/>
  <c r="F77" i="8"/>
  <c r="G120" i="8"/>
  <c r="F120" i="8"/>
  <c r="F26" i="8"/>
  <c r="G26" i="8"/>
  <c r="F116" i="8"/>
  <c r="G116" i="8"/>
  <c r="F87" i="8"/>
  <c r="F33" i="8"/>
  <c r="G142" i="8"/>
  <c r="F142" i="8"/>
  <c r="G70" i="8"/>
  <c r="F70" i="8"/>
  <c r="F37" i="8"/>
  <c r="G37" i="8"/>
  <c r="F7" i="8"/>
  <c r="G7" i="8"/>
  <c r="G94" i="8"/>
  <c r="F94" i="8"/>
  <c r="F132" i="8"/>
  <c r="G132" i="8"/>
  <c r="F13" i="8"/>
  <c r="G13" i="8"/>
  <c r="G138" i="8"/>
  <c r="F138" i="8"/>
  <c r="G150" i="8"/>
  <c r="F150" i="8"/>
  <c r="G146" i="8"/>
  <c r="F146" i="8"/>
  <c r="G54" i="8"/>
  <c r="F54" i="8"/>
  <c r="F31" i="8"/>
  <c r="G31" i="8"/>
  <c r="F11" i="8"/>
  <c r="G11" i="8"/>
  <c r="F125" i="8"/>
  <c r="G62" i="8"/>
  <c r="F62" i="8"/>
  <c r="F108" i="8"/>
  <c r="M204" i="8"/>
  <c r="F127" i="8"/>
  <c r="G88" i="8"/>
  <c r="F88" i="8"/>
  <c r="F24" i="8"/>
  <c r="G24" i="8"/>
  <c r="G121" i="8"/>
  <c r="F121" i="8"/>
  <c r="G133" i="8"/>
  <c r="F133" i="8"/>
  <c r="G98" i="8"/>
  <c r="F98" i="8"/>
  <c r="G59" i="8"/>
  <c r="F59" i="8"/>
  <c r="F29" i="8"/>
  <c r="G29" i="8"/>
  <c r="F147" i="8"/>
  <c r="G147" i="8"/>
  <c r="F160" i="8"/>
  <c r="G86" i="8"/>
  <c r="F86" i="8"/>
  <c r="F155" i="8"/>
  <c r="G155" i="8"/>
  <c r="F74" i="8"/>
  <c r="G74" i="8"/>
  <c r="F44" i="8"/>
  <c r="G19" i="8"/>
  <c r="F19" i="8"/>
  <c r="F161" i="8"/>
  <c r="G126" i="8"/>
  <c r="F126" i="8"/>
  <c r="G30" i="8"/>
  <c r="F30" i="8"/>
  <c r="G81" i="8"/>
  <c r="F81" i="8"/>
  <c r="F139" i="8"/>
  <c r="F67" i="8"/>
  <c r="G40" i="8"/>
  <c r="F40" i="8"/>
  <c r="F103" i="8"/>
  <c r="F106" i="8"/>
  <c r="G38" i="8"/>
  <c r="F38" i="8"/>
  <c r="F20" i="8"/>
  <c r="G20" i="8"/>
  <c r="F141" i="8"/>
  <c r="G141" i="8"/>
  <c r="F153" i="8"/>
  <c r="G137" i="8"/>
  <c r="F137" i="8"/>
  <c r="F68" i="8"/>
  <c r="F158" i="8"/>
  <c r="F128" i="8"/>
  <c r="G128" i="8"/>
  <c r="F39" i="8"/>
  <c r="G39" i="8"/>
  <c r="F9" i="8"/>
  <c r="F203" i="8" s="1"/>
  <c r="G149" i="8"/>
  <c r="F149" i="8"/>
  <c r="F104" i="8"/>
  <c r="G104" i="8"/>
  <c r="G57" i="8"/>
  <c r="F57" i="8"/>
  <c r="F17" i="8"/>
  <c r="G17" i="8"/>
  <c r="F28" i="8"/>
  <c r="F22" i="8"/>
  <c r="F140" i="8"/>
  <c r="G140" i="8"/>
  <c r="G204" i="8" l="1"/>
  <c r="F204" i="8"/>
  <c r="G203" i="8"/>
  <c r="P3" i="8" s="1"/>
  <c r="P4" i="8" s="1"/>
  <c r="M203" i="6"/>
  <c r="L6" i="6"/>
  <c r="M6" i="6" s="1"/>
  <c r="L71" i="6"/>
  <c r="M71" i="6" s="1"/>
  <c r="L73" i="6"/>
  <c r="M73" i="6" s="1"/>
  <c r="F185" i="6"/>
  <c r="E8" i="6"/>
  <c r="E24" i="6"/>
  <c r="E25" i="6"/>
  <c r="E26" i="6"/>
  <c r="E42" i="6"/>
  <c r="E48" i="6"/>
  <c r="E49" i="6"/>
  <c r="E65" i="6"/>
  <c r="E66" i="6"/>
  <c r="E72" i="6"/>
  <c r="E88" i="6"/>
  <c r="E89" i="6"/>
  <c r="E90" i="6"/>
  <c r="E106" i="6"/>
  <c r="E112" i="6"/>
  <c r="E113" i="6"/>
  <c r="E129" i="6"/>
  <c r="E130" i="6"/>
  <c r="E136" i="6"/>
  <c r="E152" i="6"/>
  <c r="E153" i="6"/>
  <c r="E154" i="6"/>
  <c r="E168" i="6"/>
  <c r="E169" i="6"/>
  <c r="E170" i="6"/>
  <c r="E184" i="6"/>
  <c r="E185" i="6"/>
  <c r="E186" i="6"/>
  <c r="E200" i="6"/>
  <c r="E201" i="6"/>
  <c r="E202" i="6"/>
  <c r="D16" i="6"/>
  <c r="G16" i="6" s="1"/>
  <c r="D17" i="6"/>
  <c r="G17" i="6" s="1"/>
  <c r="D18" i="6"/>
  <c r="D32" i="6"/>
  <c r="D33" i="6"/>
  <c r="D34" i="6"/>
  <c r="D47" i="6"/>
  <c r="D48" i="6"/>
  <c r="D49" i="6"/>
  <c r="D58" i="6"/>
  <c r="D61" i="6"/>
  <c r="D62" i="6"/>
  <c r="D70" i="6"/>
  <c r="D71" i="6"/>
  <c r="D72" i="6"/>
  <c r="G72" i="6" s="1"/>
  <c r="D80" i="6"/>
  <c r="G80" i="6" s="1"/>
  <c r="D81" i="6"/>
  <c r="G81" i="6" s="1"/>
  <c r="D82" i="6"/>
  <c r="G82" i="6" s="1"/>
  <c r="D90" i="6"/>
  <c r="G90" i="6" s="1"/>
  <c r="D93" i="6"/>
  <c r="G93" i="6" s="1"/>
  <c r="D94" i="6"/>
  <c r="D102" i="6"/>
  <c r="D103" i="6"/>
  <c r="D104" i="6"/>
  <c r="G104" i="6" s="1"/>
  <c r="D112" i="6"/>
  <c r="G112" i="6" s="1"/>
  <c r="D113" i="6"/>
  <c r="G113" i="6" s="1"/>
  <c r="D114" i="6"/>
  <c r="G114" i="6" s="1"/>
  <c r="D122" i="6"/>
  <c r="G122" i="6" s="1"/>
  <c r="D125" i="6"/>
  <c r="G125" i="6" s="1"/>
  <c r="D126" i="6"/>
  <c r="D134" i="6"/>
  <c r="D135" i="6"/>
  <c r="D136" i="6"/>
  <c r="G136" i="6" s="1"/>
  <c r="D144" i="6"/>
  <c r="G144" i="6" s="1"/>
  <c r="D145" i="6"/>
  <c r="G145" i="6" s="1"/>
  <c r="D146" i="6"/>
  <c r="G146" i="6" s="1"/>
  <c r="D154" i="6"/>
  <c r="G154" i="6" s="1"/>
  <c r="D157" i="6"/>
  <c r="D158" i="6"/>
  <c r="D166" i="6"/>
  <c r="D167" i="6"/>
  <c r="D168" i="6"/>
  <c r="G168" i="6" s="1"/>
  <c r="D176" i="6"/>
  <c r="G176" i="6" s="1"/>
  <c r="D177" i="6"/>
  <c r="G177" i="6" s="1"/>
  <c r="D178" i="6"/>
  <c r="G178" i="6" s="1"/>
  <c r="D185" i="6"/>
  <c r="G185" i="6" s="1"/>
  <c r="D186" i="6"/>
  <c r="G186" i="6" s="1"/>
  <c r="D187" i="6"/>
  <c r="D193" i="6"/>
  <c r="G193" i="6" s="1"/>
  <c r="D194" i="6"/>
  <c r="G194" i="6" s="1"/>
  <c r="D195" i="6"/>
  <c r="D201" i="6"/>
  <c r="G201" i="6" s="1"/>
  <c r="D202" i="6"/>
  <c r="G202" i="6" s="1"/>
  <c r="D3" i="6"/>
  <c r="C204" i="6"/>
  <c r="L147" i="6" s="1"/>
  <c r="M147" i="6" s="1"/>
  <c r="C203" i="6"/>
  <c r="D10" i="6"/>
  <c r="H25" i="3"/>
  <c r="H24" i="3"/>
  <c r="H23" i="3"/>
  <c r="H16" i="3"/>
  <c r="H21" i="3" s="1"/>
  <c r="C14" i="3"/>
  <c r="K10" i="3" s="1"/>
  <c r="L10" i="3" s="1"/>
  <c r="B14" i="3"/>
  <c r="D12" i="3" s="1"/>
  <c r="C13" i="3"/>
  <c r="B13" i="3"/>
  <c r="K12" i="3"/>
  <c r="L12" i="3" s="1"/>
  <c r="E12" i="3"/>
  <c r="K11" i="3"/>
  <c r="L11" i="3" s="1"/>
  <c r="E11" i="3"/>
  <c r="E10" i="3"/>
  <c r="D10" i="3"/>
  <c r="F10" i="3" s="1"/>
  <c r="E9" i="3"/>
  <c r="K8" i="3"/>
  <c r="L8" i="3" s="1"/>
  <c r="K6" i="3"/>
  <c r="L6" i="3" s="1"/>
  <c r="E6" i="3"/>
  <c r="L5" i="3"/>
  <c r="K5" i="3"/>
  <c r="K4" i="3"/>
  <c r="L4" i="3" s="1"/>
  <c r="E4" i="3"/>
  <c r="K3" i="3"/>
  <c r="L3" i="3" s="1"/>
  <c r="E3" i="3"/>
  <c r="D3" i="3"/>
  <c r="G3" i="3" s="1"/>
  <c r="K7" i="1"/>
  <c r="L100" i="1"/>
  <c r="I102" i="1"/>
  <c r="G119" i="1"/>
  <c r="F113" i="1"/>
  <c r="F112" i="1"/>
  <c r="K60" i="1"/>
  <c r="G49" i="1"/>
  <c r="F48" i="1"/>
  <c r="L13" i="1"/>
  <c r="C14" i="1"/>
  <c r="E10" i="1" s="1"/>
  <c r="C13" i="1"/>
  <c r="B14" i="1"/>
  <c r="D8" i="1" s="1"/>
  <c r="B13" i="1"/>
  <c r="T10" i="8" l="1"/>
  <c r="W10" i="8" s="1"/>
  <c r="T18" i="8"/>
  <c r="W18" i="8" s="1"/>
  <c r="T26" i="8"/>
  <c r="W26" i="8" s="1"/>
  <c r="T34" i="8"/>
  <c r="W34" i="8" s="1"/>
  <c r="T42" i="8"/>
  <c r="W42" i="8" s="1"/>
  <c r="T11" i="8"/>
  <c r="W11" i="8" s="1"/>
  <c r="T19" i="8"/>
  <c r="W19" i="8" s="1"/>
  <c r="T27" i="8"/>
  <c r="W27" i="8" s="1"/>
  <c r="T35" i="8"/>
  <c r="W35" i="8" s="1"/>
  <c r="T43" i="8"/>
  <c r="W43" i="8" s="1"/>
  <c r="T4" i="8"/>
  <c r="W4" i="8" s="1"/>
  <c r="T12" i="8"/>
  <c r="W12" i="8" s="1"/>
  <c r="T20" i="8"/>
  <c r="W20" i="8" s="1"/>
  <c r="T28" i="8"/>
  <c r="W28" i="8" s="1"/>
  <c r="T36" i="8"/>
  <c r="W36" i="8" s="1"/>
  <c r="T3" i="8"/>
  <c r="W3" i="8" s="1"/>
  <c r="T5" i="8"/>
  <c r="W5" i="8" s="1"/>
  <c r="T13" i="8"/>
  <c r="W13" i="8" s="1"/>
  <c r="T21" i="8"/>
  <c r="W21" i="8" s="1"/>
  <c r="T29" i="8"/>
  <c r="W29" i="8" s="1"/>
  <c r="T37" i="8"/>
  <c r="W37" i="8" s="1"/>
  <c r="T9" i="8"/>
  <c r="W9" i="8" s="1"/>
  <c r="T33" i="8"/>
  <c r="W33" i="8" s="1"/>
  <c r="T6" i="8"/>
  <c r="W6" i="8" s="1"/>
  <c r="T14" i="8"/>
  <c r="W14" i="8" s="1"/>
  <c r="T22" i="8"/>
  <c r="W22" i="8" s="1"/>
  <c r="T30" i="8"/>
  <c r="W30" i="8" s="1"/>
  <c r="T38" i="8"/>
  <c r="W38" i="8" s="1"/>
  <c r="T17" i="8"/>
  <c r="W17" i="8" s="1"/>
  <c r="T7" i="8"/>
  <c r="W7" i="8" s="1"/>
  <c r="T15" i="8"/>
  <c r="W15" i="8" s="1"/>
  <c r="T23" i="8"/>
  <c r="W23" i="8" s="1"/>
  <c r="T31" i="8"/>
  <c r="W31" i="8" s="1"/>
  <c r="T39" i="8"/>
  <c r="W39" i="8" s="1"/>
  <c r="T41" i="8"/>
  <c r="W41" i="8" s="1"/>
  <c r="T8" i="8"/>
  <c r="W8" i="8" s="1"/>
  <c r="T16" i="8"/>
  <c r="W16" i="8" s="1"/>
  <c r="T24" i="8"/>
  <c r="W24" i="8" s="1"/>
  <c r="T32" i="8"/>
  <c r="W32" i="8" s="1"/>
  <c r="T40" i="8"/>
  <c r="W40" i="8" s="1"/>
  <c r="T25" i="8"/>
  <c r="W25" i="8" s="1"/>
  <c r="I154" i="8"/>
  <c r="J154" i="8" s="1"/>
  <c r="K154" i="8" s="1"/>
  <c r="I146" i="8"/>
  <c r="J146" i="8" s="1"/>
  <c r="K146" i="8" s="1"/>
  <c r="I138" i="8"/>
  <c r="J138" i="8" s="1"/>
  <c r="K138" i="8" s="1"/>
  <c r="I130" i="8"/>
  <c r="J130" i="8" s="1"/>
  <c r="K130" i="8" s="1"/>
  <c r="I161" i="8"/>
  <c r="J161" i="8" s="1"/>
  <c r="K161" i="8" s="1"/>
  <c r="I153" i="8"/>
  <c r="J153" i="8" s="1"/>
  <c r="K153" i="8" s="1"/>
  <c r="I145" i="8"/>
  <c r="J145" i="8" s="1"/>
  <c r="K145" i="8" s="1"/>
  <c r="I137" i="8"/>
  <c r="J137" i="8" s="1"/>
  <c r="K137" i="8" s="1"/>
  <c r="I129" i="8"/>
  <c r="J129" i="8" s="1"/>
  <c r="K129" i="8" s="1"/>
  <c r="I121" i="8"/>
  <c r="J121" i="8" s="1"/>
  <c r="K121" i="8" s="1"/>
  <c r="I113" i="8"/>
  <c r="J113" i="8" s="1"/>
  <c r="K113" i="8" s="1"/>
  <c r="I160" i="8"/>
  <c r="J160" i="8" s="1"/>
  <c r="K160" i="8" s="1"/>
  <c r="I152" i="8"/>
  <c r="J152" i="8" s="1"/>
  <c r="K152" i="8" s="1"/>
  <c r="I144" i="8"/>
  <c r="J144" i="8" s="1"/>
  <c r="K144" i="8" s="1"/>
  <c r="I159" i="8"/>
  <c r="J159" i="8" s="1"/>
  <c r="K159" i="8" s="1"/>
  <c r="I151" i="8"/>
  <c r="J151" i="8" s="1"/>
  <c r="K151" i="8" s="1"/>
  <c r="I143" i="8"/>
  <c r="J143" i="8" s="1"/>
  <c r="K143" i="8" s="1"/>
  <c r="I135" i="8"/>
  <c r="J135" i="8" s="1"/>
  <c r="K135" i="8" s="1"/>
  <c r="I158" i="8"/>
  <c r="J158" i="8" s="1"/>
  <c r="K158" i="8" s="1"/>
  <c r="I150" i="8"/>
  <c r="J150" i="8" s="1"/>
  <c r="K150" i="8" s="1"/>
  <c r="I142" i="8"/>
  <c r="J142" i="8" s="1"/>
  <c r="K142" i="8" s="1"/>
  <c r="I134" i="8"/>
  <c r="J134" i="8" s="1"/>
  <c r="K134" i="8" s="1"/>
  <c r="I126" i="8"/>
  <c r="J126" i="8" s="1"/>
  <c r="K126" i="8" s="1"/>
  <c r="I157" i="8"/>
  <c r="J157" i="8" s="1"/>
  <c r="K157" i="8" s="1"/>
  <c r="I149" i="8"/>
  <c r="J149" i="8" s="1"/>
  <c r="K149" i="8" s="1"/>
  <c r="I141" i="8"/>
  <c r="J141" i="8" s="1"/>
  <c r="K141" i="8" s="1"/>
  <c r="I133" i="8"/>
  <c r="J133" i="8" s="1"/>
  <c r="K133" i="8" s="1"/>
  <c r="I125" i="8"/>
  <c r="J125" i="8" s="1"/>
  <c r="K125" i="8" s="1"/>
  <c r="I117" i="8"/>
  <c r="J117" i="8" s="1"/>
  <c r="K117" i="8" s="1"/>
  <c r="I109" i="8"/>
  <c r="J109" i="8" s="1"/>
  <c r="K109" i="8" s="1"/>
  <c r="I101" i="8"/>
  <c r="J101" i="8" s="1"/>
  <c r="K101" i="8" s="1"/>
  <c r="I124" i="8"/>
  <c r="J124" i="8" s="1"/>
  <c r="K124" i="8" s="1"/>
  <c r="I123" i="8"/>
  <c r="J123" i="8" s="1"/>
  <c r="K123" i="8" s="1"/>
  <c r="I122" i="8"/>
  <c r="J122" i="8" s="1"/>
  <c r="K122" i="8" s="1"/>
  <c r="I94" i="8"/>
  <c r="J94" i="8" s="1"/>
  <c r="K94" i="8" s="1"/>
  <c r="I86" i="8"/>
  <c r="J86" i="8" s="1"/>
  <c r="K86" i="8" s="1"/>
  <c r="I78" i="8"/>
  <c r="J78" i="8" s="1"/>
  <c r="K78" i="8" s="1"/>
  <c r="I70" i="8"/>
  <c r="J70" i="8" s="1"/>
  <c r="K70" i="8" s="1"/>
  <c r="I62" i="8"/>
  <c r="J62" i="8" s="1"/>
  <c r="K62" i="8" s="1"/>
  <c r="I140" i="8"/>
  <c r="J140" i="8" s="1"/>
  <c r="K140" i="8" s="1"/>
  <c r="I136" i="8"/>
  <c r="J136" i="8" s="1"/>
  <c r="K136" i="8" s="1"/>
  <c r="I93" i="8"/>
  <c r="J93" i="8" s="1"/>
  <c r="K93" i="8" s="1"/>
  <c r="I85" i="8"/>
  <c r="J85" i="8" s="1"/>
  <c r="K85" i="8" s="1"/>
  <c r="I77" i="8"/>
  <c r="J77" i="8" s="1"/>
  <c r="K77" i="8" s="1"/>
  <c r="I69" i="8"/>
  <c r="J69" i="8" s="1"/>
  <c r="K69" i="8" s="1"/>
  <c r="I61" i="8"/>
  <c r="J61" i="8" s="1"/>
  <c r="K61" i="8" s="1"/>
  <c r="I53" i="8"/>
  <c r="J53" i="8" s="1"/>
  <c r="K53" i="8" s="1"/>
  <c r="I45" i="8"/>
  <c r="J45" i="8" s="1"/>
  <c r="K45" i="8" s="1"/>
  <c r="I37" i="8"/>
  <c r="J37" i="8" s="1"/>
  <c r="K37" i="8" s="1"/>
  <c r="I29" i="8"/>
  <c r="J29" i="8" s="1"/>
  <c r="K29" i="8" s="1"/>
  <c r="I112" i="8"/>
  <c r="J112" i="8" s="1"/>
  <c r="K112" i="8" s="1"/>
  <c r="I108" i="8"/>
  <c r="J108" i="8" s="1"/>
  <c r="K108" i="8" s="1"/>
  <c r="I107" i="8"/>
  <c r="J107" i="8" s="1"/>
  <c r="K107" i="8" s="1"/>
  <c r="I92" i="8"/>
  <c r="J92" i="8" s="1"/>
  <c r="K92" i="8" s="1"/>
  <c r="I84" i="8"/>
  <c r="J84" i="8" s="1"/>
  <c r="K84" i="8" s="1"/>
  <c r="I76" i="8"/>
  <c r="J76" i="8" s="1"/>
  <c r="K76" i="8" s="1"/>
  <c r="I68" i="8"/>
  <c r="J68" i="8" s="1"/>
  <c r="K68" i="8" s="1"/>
  <c r="I60" i="8"/>
  <c r="J60" i="8" s="1"/>
  <c r="K60" i="8" s="1"/>
  <c r="I52" i="8"/>
  <c r="J52" i="8" s="1"/>
  <c r="K52" i="8" s="1"/>
  <c r="I155" i="8"/>
  <c r="J155" i="8" s="1"/>
  <c r="K155" i="8" s="1"/>
  <c r="I111" i="8"/>
  <c r="J111" i="8" s="1"/>
  <c r="K111" i="8" s="1"/>
  <c r="I110" i="8"/>
  <c r="J110" i="8" s="1"/>
  <c r="K110" i="8" s="1"/>
  <c r="I106" i="8"/>
  <c r="J106" i="8" s="1"/>
  <c r="K106" i="8" s="1"/>
  <c r="I105" i="8"/>
  <c r="J105" i="8" s="1"/>
  <c r="K105" i="8" s="1"/>
  <c r="I91" i="8"/>
  <c r="J91" i="8" s="1"/>
  <c r="K91" i="8" s="1"/>
  <c r="I83" i="8"/>
  <c r="J83" i="8" s="1"/>
  <c r="K83" i="8" s="1"/>
  <c r="I75" i="8"/>
  <c r="J75" i="8" s="1"/>
  <c r="K75" i="8" s="1"/>
  <c r="I67" i="8"/>
  <c r="J67" i="8" s="1"/>
  <c r="K67" i="8" s="1"/>
  <c r="I59" i="8"/>
  <c r="J59" i="8" s="1"/>
  <c r="K59" i="8" s="1"/>
  <c r="I51" i="8"/>
  <c r="J51" i="8" s="1"/>
  <c r="K51" i="8" s="1"/>
  <c r="I43" i="8"/>
  <c r="J43" i="8" s="1"/>
  <c r="K43" i="8" s="1"/>
  <c r="I35" i="8"/>
  <c r="J35" i="8" s="1"/>
  <c r="K35" i="8" s="1"/>
  <c r="I27" i="8"/>
  <c r="J27" i="8" s="1"/>
  <c r="K27" i="8" s="1"/>
  <c r="I116" i="8"/>
  <c r="J116" i="8" s="1"/>
  <c r="K116" i="8" s="1"/>
  <c r="I115" i="8"/>
  <c r="J115" i="8" s="1"/>
  <c r="K115" i="8" s="1"/>
  <c r="I114" i="8"/>
  <c r="J114" i="8" s="1"/>
  <c r="K114" i="8" s="1"/>
  <c r="I104" i="8"/>
  <c r="J104" i="8" s="1"/>
  <c r="K104" i="8" s="1"/>
  <c r="I100" i="8"/>
  <c r="J100" i="8" s="1"/>
  <c r="K100" i="8" s="1"/>
  <c r="I99" i="8"/>
  <c r="J99" i="8" s="1"/>
  <c r="K99" i="8" s="1"/>
  <c r="I90" i="8"/>
  <c r="J90" i="8" s="1"/>
  <c r="K90" i="8" s="1"/>
  <c r="I82" i="8"/>
  <c r="J82" i="8" s="1"/>
  <c r="K82" i="8" s="1"/>
  <c r="I74" i="8"/>
  <c r="J74" i="8" s="1"/>
  <c r="K74" i="8" s="1"/>
  <c r="I66" i="8"/>
  <c r="J66" i="8" s="1"/>
  <c r="K66" i="8" s="1"/>
  <c r="I58" i="8"/>
  <c r="J58" i="8" s="1"/>
  <c r="K58" i="8" s="1"/>
  <c r="I50" i="8"/>
  <c r="J50" i="8" s="1"/>
  <c r="K50" i="8" s="1"/>
  <c r="I42" i="8"/>
  <c r="J42" i="8" s="1"/>
  <c r="K42" i="8" s="1"/>
  <c r="I34" i="8"/>
  <c r="J34" i="8" s="1"/>
  <c r="K34" i="8" s="1"/>
  <c r="I26" i="8"/>
  <c r="J26" i="8" s="1"/>
  <c r="K26" i="8" s="1"/>
  <c r="I132" i="8"/>
  <c r="J132" i="8" s="1"/>
  <c r="K132" i="8" s="1"/>
  <c r="I127" i="8"/>
  <c r="J127" i="8" s="1"/>
  <c r="K127" i="8" s="1"/>
  <c r="I120" i="8"/>
  <c r="J120" i="8" s="1"/>
  <c r="K120" i="8" s="1"/>
  <c r="I119" i="8"/>
  <c r="J119" i="8" s="1"/>
  <c r="K119" i="8" s="1"/>
  <c r="I118" i="8"/>
  <c r="J118" i="8" s="1"/>
  <c r="K118" i="8" s="1"/>
  <c r="I96" i="8"/>
  <c r="J96" i="8" s="1"/>
  <c r="K96" i="8" s="1"/>
  <c r="I88" i="8"/>
  <c r="J88" i="8" s="1"/>
  <c r="K88" i="8" s="1"/>
  <c r="I80" i="8"/>
  <c r="J80" i="8" s="1"/>
  <c r="K80" i="8" s="1"/>
  <c r="I72" i="8"/>
  <c r="J72" i="8" s="1"/>
  <c r="K72" i="8" s="1"/>
  <c r="I64" i="8"/>
  <c r="J64" i="8" s="1"/>
  <c r="K64" i="8" s="1"/>
  <c r="I56" i="8"/>
  <c r="J56" i="8" s="1"/>
  <c r="K56" i="8" s="1"/>
  <c r="I48" i="8"/>
  <c r="J48" i="8" s="1"/>
  <c r="K48" i="8" s="1"/>
  <c r="I40" i="8"/>
  <c r="J40" i="8" s="1"/>
  <c r="K40" i="8" s="1"/>
  <c r="I32" i="8"/>
  <c r="J32" i="8" s="1"/>
  <c r="K32" i="8" s="1"/>
  <c r="I128" i="8"/>
  <c r="J128" i="8" s="1"/>
  <c r="K128" i="8" s="1"/>
  <c r="I103" i="8"/>
  <c r="J103" i="8" s="1"/>
  <c r="K103" i="8" s="1"/>
  <c r="I87" i="8"/>
  <c r="J87" i="8" s="1"/>
  <c r="K87" i="8" s="1"/>
  <c r="I57" i="8"/>
  <c r="J57" i="8" s="1"/>
  <c r="K57" i="8" s="1"/>
  <c r="I30" i="8"/>
  <c r="J30" i="8" s="1"/>
  <c r="K30" i="8" s="1"/>
  <c r="I24" i="8"/>
  <c r="J24" i="8" s="1"/>
  <c r="K24" i="8" s="1"/>
  <c r="I17" i="8"/>
  <c r="J17" i="8" s="1"/>
  <c r="K17" i="8" s="1"/>
  <c r="I11" i="8"/>
  <c r="J11" i="8" s="1"/>
  <c r="K11" i="8" s="1"/>
  <c r="I4" i="8"/>
  <c r="J4" i="8" s="1"/>
  <c r="K4" i="8" s="1"/>
  <c r="I55" i="8"/>
  <c r="J55" i="8" s="1"/>
  <c r="K55" i="8" s="1"/>
  <c r="I28" i="8"/>
  <c r="J28" i="8" s="1"/>
  <c r="K28" i="8" s="1"/>
  <c r="I19" i="8"/>
  <c r="J19" i="8" s="1"/>
  <c r="K19" i="8" s="1"/>
  <c r="I46" i="8"/>
  <c r="J46" i="8" s="1"/>
  <c r="K46" i="8" s="1"/>
  <c r="I25" i="8"/>
  <c r="J25" i="8" s="1"/>
  <c r="K25" i="8" s="1"/>
  <c r="I148" i="8"/>
  <c r="J148" i="8" s="1"/>
  <c r="K148" i="8" s="1"/>
  <c r="I131" i="8"/>
  <c r="J131" i="8" s="1"/>
  <c r="K131" i="8" s="1"/>
  <c r="I79" i="8"/>
  <c r="J79" i="8" s="1"/>
  <c r="K79" i="8" s="1"/>
  <c r="I47" i="8"/>
  <c r="J47" i="8" s="1"/>
  <c r="K47" i="8" s="1"/>
  <c r="I39" i="8"/>
  <c r="J39" i="8" s="1"/>
  <c r="K39" i="8" s="1"/>
  <c r="I23" i="8"/>
  <c r="J23" i="8" s="1"/>
  <c r="K23" i="8" s="1"/>
  <c r="I16" i="8"/>
  <c r="J16" i="8" s="1"/>
  <c r="K16" i="8" s="1"/>
  <c r="I10" i="8"/>
  <c r="J10" i="8" s="1"/>
  <c r="K10" i="8" s="1"/>
  <c r="I97" i="8"/>
  <c r="J97" i="8" s="1"/>
  <c r="K97" i="8" s="1"/>
  <c r="I71" i="8"/>
  <c r="J71" i="8" s="1"/>
  <c r="K71" i="8" s="1"/>
  <c r="I31" i="8"/>
  <c r="J31" i="8" s="1"/>
  <c r="K31" i="8" s="1"/>
  <c r="I22" i="8"/>
  <c r="J22" i="8" s="1"/>
  <c r="K22" i="8" s="1"/>
  <c r="I15" i="8"/>
  <c r="J15" i="8" s="1"/>
  <c r="K15" i="8" s="1"/>
  <c r="I9" i="8"/>
  <c r="J9" i="8" s="1"/>
  <c r="K9" i="8" s="1"/>
  <c r="I3" i="8"/>
  <c r="J3" i="8" s="1"/>
  <c r="K3" i="8" s="1"/>
  <c r="I98" i="8"/>
  <c r="J98" i="8" s="1"/>
  <c r="K98" i="8" s="1"/>
  <c r="I139" i="8"/>
  <c r="J139" i="8" s="1"/>
  <c r="K139" i="8" s="1"/>
  <c r="I89" i="8"/>
  <c r="J89" i="8" s="1"/>
  <c r="K89" i="8" s="1"/>
  <c r="I63" i="8"/>
  <c r="J63" i="8" s="1"/>
  <c r="K63" i="8" s="1"/>
  <c r="I54" i="8"/>
  <c r="J54" i="8" s="1"/>
  <c r="K54" i="8" s="1"/>
  <c r="I21" i="8"/>
  <c r="J21" i="8" s="1"/>
  <c r="K21" i="8" s="1"/>
  <c r="I14" i="8"/>
  <c r="J14" i="8" s="1"/>
  <c r="K14" i="8" s="1"/>
  <c r="I8" i="8"/>
  <c r="J8" i="8" s="1"/>
  <c r="K8" i="8" s="1"/>
  <c r="I73" i="8"/>
  <c r="J73" i="8" s="1"/>
  <c r="K73" i="8" s="1"/>
  <c r="I33" i="8"/>
  <c r="J33" i="8" s="1"/>
  <c r="K33" i="8" s="1"/>
  <c r="I156" i="8"/>
  <c r="J156" i="8" s="1"/>
  <c r="K156" i="8" s="1"/>
  <c r="I102" i="8"/>
  <c r="J102" i="8" s="1"/>
  <c r="K102" i="8" s="1"/>
  <c r="I81" i="8"/>
  <c r="J81" i="8" s="1"/>
  <c r="K81" i="8" s="1"/>
  <c r="I49" i="8"/>
  <c r="J49" i="8" s="1"/>
  <c r="K49" i="8" s="1"/>
  <c r="I44" i="8"/>
  <c r="J44" i="8" s="1"/>
  <c r="K44" i="8" s="1"/>
  <c r="I41" i="8"/>
  <c r="J41" i="8" s="1"/>
  <c r="K41" i="8" s="1"/>
  <c r="I36" i="8"/>
  <c r="J36" i="8" s="1"/>
  <c r="K36" i="8" s="1"/>
  <c r="I20" i="8"/>
  <c r="J20" i="8" s="1"/>
  <c r="K20" i="8" s="1"/>
  <c r="I13" i="8"/>
  <c r="J13" i="8" s="1"/>
  <c r="K13" i="8" s="1"/>
  <c r="I7" i="8"/>
  <c r="J7" i="8" s="1"/>
  <c r="K7" i="8" s="1"/>
  <c r="I6" i="8"/>
  <c r="J6" i="8" s="1"/>
  <c r="K6" i="8" s="1"/>
  <c r="I147" i="8"/>
  <c r="J147" i="8" s="1"/>
  <c r="K147" i="8" s="1"/>
  <c r="I65" i="8"/>
  <c r="J65" i="8" s="1"/>
  <c r="K65" i="8" s="1"/>
  <c r="I18" i="8"/>
  <c r="J18" i="8" s="1"/>
  <c r="K18" i="8" s="1"/>
  <c r="I12" i="8"/>
  <c r="J12" i="8" s="1"/>
  <c r="K12" i="8" s="1"/>
  <c r="I5" i="8"/>
  <c r="J5" i="8" s="1"/>
  <c r="K5" i="8" s="1"/>
  <c r="I95" i="8"/>
  <c r="J95" i="8" s="1"/>
  <c r="K95" i="8" s="1"/>
  <c r="I38" i="8"/>
  <c r="J38" i="8" s="1"/>
  <c r="K38" i="8" s="1"/>
  <c r="G10" i="6"/>
  <c r="G187" i="6"/>
  <c r="G18" i="6"/>
  <c r="G167" i="6"/>
  <c r="F167" i="6"/>
  <c r="D192" i="6"/>
  <c r="D165" i="6"/>
  <c r="D153" i="6"/>
  <c r="D143" i="6"/>
  <c r="D133" i="6"/>
  <c r="D121" i="6"/>
  <c r="D111" i="6"/>
  <c r="D101" i="6"/>
  <c r="D89" i="6"/>
  <c r="D79" i="6"/>
  <c r="D69" i="6"/>
  <c r="D57" i="6"/>
  <c r="D46" i="6"/>
  <c r="D31" i="6"/>
  <c r="D15" i="6"/>
  <c r="E199" i="6"/>
  <c r="E183" i="6"/>
  <c r="E167" i="6"/>
  <c r="E146" i="6"/>
  <c r="E128" i="6"/>
  <c r="E105" i="6"/>
  <c r="E82" i="6"/>
  <c r="E64" i="6"/>
  <c r="E41" i="6"/>
  <c r="E18" i="6"/>
  <c r="F154" i="6"/>
  <c r="F136" i="6"/>
  <c r="F113" i="6"/>
  <c r="F90" i="6"/>
  <c r="F72" i="6"/>
  <c r="G94" i="6"/>
  <c r="G49" i="6"/>
  <c r="F49" i="6"/>
  <c r="F157" i="6"/>
  <c r="G48" i="6"/>
  <c r="F48" i="6"/>
  <c r="F202" i="6"/>
  <c r="G166" i="6"/>
  <c r="G70" i="6"/>
  <c r="G47" i="6"/>
  <c r="D199" i="6"/>
  <c r="D191" i="6"/>
  <c r="D183" i="6"/>
  <c r="D174" i="6"/>
  <c r="D162" i="6"/>
  <c r="D152" i="6"/>
  <c r="D142" i="6"/>
  <c r="D130" i="6"/>
  <c r="D120" i="6"/>
  <c r="D110" i="6"/>
  <c r="D98" i="6"/>
  <c r="D88" i="6"/>
  <c r="D78" i="6"/>
  <c r="D66" i="6"/>
  <c r="D56" i="6"/>
  <c r="D42" i="6"/>
  <c r="D26" i="6"/>
  <c r="E194" i="6"/>
  <c r="E178" i="6"/>
  <c r="F178" i="6" s="1"/>
  <c r="E162" i="6"/>
  <c r="E145" i="6"/>
  <c r="E122" i="6"/>
  <c r="E104" i="6"/>
  <c r="E81" i="6"/>
  <c r="E58" i="6"/>
  <c r="E40" i="6"/>
  <c r="E17" i="6"/>
  <c r="F112" i="6"/>
  <c r="G3" i="6"/>
  <c r="L175" i="6"/>
  <c r="M175" i="6" s="1"/>
  <c r="G62" i="6"/>
  <c r="F62" i="6"/>
  <c r="G61" i="6"/>
  <c r="G58" i="6"/>
  <c r="F58" i="6"/>
  <c r="F201" i="6"/>
  <c r="D11" i="6"/>
  <c r="D19" i="6"/>
  <c r="D27" i="6"/>
  <c r="D35" i="6"/>
  <c r="D43" i="6"/>
  <c r="D51" i="6"/>
  <c r="D59" i="6"/>
  <c r="D67" i="6"/>
  <c r="D75" i="6"/>
  <c r="D83" i="6"/>
  <c r="D91" i="6"/>
  <c r="D99" i="6"/>
  <c r="D107" i="6"/>
  <c r="D115" i="6"/>
  <c r="D123" i="6"/>
  <c r="D131" i="6"/>
  <c r="D139" i="6"/>
  <c r="D147" i="6"/>
  <c r="D155" i="6"/>
  <c r="D163" i="6"/>
  <c r="D171" i="6"/>
  <c r="D179" i="6"/>
  <c r="D4" i="6"/>
  <c r="D12" i="6"/>
  <c r="D20" i="6"/>
  <c r="D28" i="6"/>
  <c r="D36" i="6"/>
  <c r="D44" i="6"/>
  <c r="D52" i="6"/>
  <c r="D60" i="6"/>
  <c r="D68" i="6"/>
  <c r="D76" i="6"/>
  <c r="D84" i="6"/>
  <c r="D92" i="6"/>
  <c r="D100" i="6"/>
  <c r="D108" i="6"/>
  <c r="D116" i="6"/>
  <c r="D124" i="6"/>
  <c r="D132" i="6"/>
  <c r="D140" i="6"/>
  <c r="D148" i="6"/>
  <c r="D156" i="6"/>
  <c r="D164" i="6"/>
  <c r="D172" i="6"/>
  <c r="D5" i="6"/>
  <c r="D13" i="6"/>
  <c r="D21" i="6"/>
  <c r="D29" i="6"/>
  <c r="D37" i="6"/>
  <c r="D45" i="6"/>
  <c r="D53" i="6"/>
  <c r="D6" i="6"/>
  <c r="D14" i="6"/>
  <c r="D22" i="6"/>
  <c r="D30" i="6"/>
  <c r="D38" i="6"/>
  <c r="D198" i="6"/>
  <c r="D190" i="6"/>
  <c r="D182" i="6"/>
  <c r="D173" i="6"/>
  <c r="D161" i="6"/>
  <c r="D151" i="6"/>
  <c r="D141" i="6"/>
  <c r="D129" i="6"/>
  <c r="D119" i="6"/>
  <c r="D109" i="6"/>
  <c r="D97" i="6"/>
  <c r="D87" i="6"/>
  <c r="D77" i="6"/>
  <c r="D65" i="6"/>
  <c r="D55" i="6"/>
  <c r="D41" i="6"/>
  <c r="D25" i="6"/>
  <c r="D9" i="6"/>
  <c r="E193" i="6"/>
  <c r="E177" i="6"/>
  <c r="F177" i="6" s="1"/>
  <c r="E161" i="6"/>
  <c r="E144" i="6"/>
  <c r="E121" i="6"/>
  <c r="E98" i="6"/>
  <c r="E80" i="6"/>
  <c r="E57" i="6"/>
  <c r="E34" i="6"/>
  <c r="E16" i="6"/>
  <c r="L174" i="6"/>
  <c r="M174" i="6" s="1"/>
  <c r="F195" i="6"/>
  <c r="G195" i="6"/>
  <c r="G158" i="6"/>
  <c r="G126" i="6"/>
  <c r="F126" i="6"/>
  <c r="G103" i="6"/>
  <c r="G71" i="6"/>
  <c r="F71" i="6"/>
  <c r="G33" i="6"/>
  <c r="G134" i="6"/>
  <c r="G32" i="6"/>
  <c r="F32" i="6"/>
  <c r="D175" i="6"/>
  <c r="D197" i="6"/>
  <c r="D189" i="6"/>
  <c r="D181" i="6"/>
  <c r="D170" i="6"/>
  <c r="D160" i="6"/>
  <c r="D150" i="6"/>
  <c r="D138" i="6"/>
  <c r="D128" i="6"/>
  <c r="D118" i="6"/>
  <c r="D106" i="6"/>
  <c r="D96" i="6"/>
  <c r="D86" i="6"/>
  <c r="D74" i="6"/>
  <c r="D64" i="6"/>
  <c r="D54" i="6"/>
  <c r="D40" i="6"/>
  <c r="D24" i="6"/>
  <c r="D8" i="6"/>
  <c r="E192" i="6"/>
  <c r="E176" i="6"/>
  <c r="E160" i="6"/>
  <c r="E138" i="6"/>
  <c r="E120" i="6"/>
  <c r="E97" i="6"/>
  <c r="E74" i="6"/>
  <c r="E56" i="6"/>
  <c r="E33" i="6"/>
  <c r="E10" i="6"/>
  <c r="F146" i="6"/>
  <c r="F82" i="6"/>
  <c r="G157" i="6"/>
  <c r="G34" i="6"/>
  <c r="G135" i="6"/>
  <c r="G102" i="6"/>
  <c r="D200" i="6"/>
  <c r="D184" i="6"/>
  <c r="L4" i="6"/>
  <c r="M4" i="6" s="1"/>
  <c r="L12" i="6"/>
  <c r="M12" i="6" s="1"/>
  <c r="L20" i="6"/>
  <c r="M20" i="6" s="1"/>
  <c r="L28" i="6"/>
  <c r="M28" i="6" s="1"/>
  <c r="L36" i="6"/>
  <c r="M36" i="6" s="1"/>
  <c r="L44" i="6"/>
  <c r="M44" i="6" s="1"/>
  <c r="L52" i="6"/>
  <c r="M52" i="6" s="1"/>
  <c r="L60" i="6"/>
  <c r="M60" i="6" s="1"/>
  <c r="L68" i="6"/>
  <c r="M68" i="6" s="1"/>
  <c r="L76" i="6"/>
  <c r="M76" i="6" s="1"/>
  <c r="L84" i="6"/>
  <c r="M84" i="6" s="1"/>
  <c r="L92" i="6"/>
  <c r="M92" i="6" s="1"/>
  <c r="L100" i="6"/>
  <c r="M100" i="6" s="1"/>
  <c r="L108" i="6"/>
  <c r="M108" i="6" s="1"/>
  <c r="L116" i="6"/>
  <c r="M116" i="6" s="1"/>
  <c r="L124" i="6"/>
  <c r="M124" i="6" s="1"/>
  <c r="L132" i="6"/>
  <c r="M132" i="6" s="1"/>
  <c r="L140" i="6"/>
  <c r="M140" i="6" s="1"/>
  <c r="L148" i="6"/>
  <c r="M148" i="6" s="1"/>
  <c r="L156" i="6"/>
  <c r="M156" i="6" s="1"/>
  <c r="L164" i="6"/>
  <c r="M164" i="6" s="1"/>
  <c r="L172" i="6"/>
  <c r="M172" i="6" s="1"/>
  <c r="L180" i="6"/>
  <c r="M180" i="6" s="1"/>
  <c r="L188" i="6"/>
  <c r="M188" i="6" s="1"/>
  <c r="L196" i="6"/>
  <c r="M196" i="6" s="1"/>
  <c r="L5" i="6"/>
  <c r="M5" i="6" s="1"/>
  <c r="L13" i="6"/>
  <c r="M13" i="6" s="1"/>
  <c r="L21" i="6"/>
  <c r="M21" i="6" s="1"/>
  <c r="L29" i="6"/>
  <c r="M29" i="6" s="1"/>
  <c r="L37" i="6"/>
  <c r="M37" i="6" s="1"/>
  <c r="L45" i="6"/>
  <c r="M45" i="6" s="1"/>
  <c r="L53" i="6"/>
  <c r="M53" i="6" s="1"/>
  <c r="L61" i="6"/>
  <c r="M61" i="6" s="1"/>
  <c r="L69" i="6"/>
  <c r="M69" i="6" s="1"/>
  <c r="L77" i="6"/>
  <c r="M77" i="6" s="1"/>
  <c r="L85" i="6"/>
  <c r="M85" i="6" s="1"/>
  <c r="L93" i="6"/>
  <c r="M93" i="6" s="1"/>
  <c r="L101" i="6"/>
  <c r="M101" i="6" s="1"/>
  <c r="L109" i="6"/>
  <c r="M109" i="6" s="1"/>
  <c r="L117" i="6"/>
  <c r="M117" i="6" s="1"/>
  <c r="L125" i="6"/>
  <c r="M125" i="6" s="1"/>
  <c r="L133" i="6"/>
  <c r="M133" i="6" s="1"/>
  <c r="L141" i="6"/>
  <c r="M141" i="6" s="1"/>
  <c r="L149" i="6"/>
  <c r="M149" i="6" s="1"/>
  <c r="L157" i="6"/>
  <c r="M157" i="6" s="1"/>
  <c r="L165" i="6"/>
  <c r="M165" i="6" s="1"/>
  <c r="L173" i="6"/>
  <c r="M173" i="6" s="1"/>
  <c r="L181" i="6"/>
  <c r="M181" i="6" s="1"/>
  <c r="L189" i="6"/>
  <c r="M189" i="6" s="1"/>
  <c r="L197" i="6"/>
  <c r="M197" i="6" s="1"/>
  <c r="L8" i="6"/>
  <c r="M8" i="6" s="1"/>
  <c r="L16" i="6"/>
  <c r="M16" i="6" s="1"/>
  <c r="L24" i="6"/>
  <c r="M24" i="6" s="1"/>
  <c r="L32" i="6"/>
  <c r="M32" i="6" s="1"/>
  <c r="L40" i="6"/>
  <c r="M40" i="6" s="1"/>
  <c r="L48" i="6"/>
  <c r="M48" i="6" s="1"/>
  <c r="L56" i="6"/>
  <c r="M56" i="6" s="1"/>
  <c r="L64" i="6"/>
  <c r="M64" i="6" s="1"/>
  <c r="L72" i="6"/>
  <c r="M72" i="6" s="1"/>
  <c r="L80" i="6"/>
  <c r="M80" i="6" s="1"/>
  <c r="L88" i="6"/>
  <c r="M88" i="6" s="1"/>
  <c r="L96" i="6"/>
  <c r="M96" i="6" s="1"/>
  <c r="L104" i="6"/>
  <c r="M104" i="6" s="1"/>
  <c r="L112" i="6"/>
  <c r="M112" i="6" s="1"/>
  <c r="L120" i="6"/>
  <c r="M120" i="6" s="1"/>
  <c r="L128" i="6"/>
  <c r="M128" i="6" s="1"/>
  <c r="L136" i="6"/>
  <c r="M136" i="6" s="1"/>
  <c r="L144" i="6"/>
  <c r="M144" i="6" s="1"/>
  <c r="L152" i="6"/>
  <c r="M152" i="6" s="1"/>
  <c r="L160" i="6"/>
  <c r="M160" i="6" s="1"/>
  <c r="L168" i="6"/>
  <c r="M168" i="6" s="1"/>
  <c r="L176" i="6"/>
  <c r="M176" i="6" s="1"/>
  <c r="L184" i="6"/>
  <c r="M184" i="6" s="1"/>
  <c r="L192" i="6"/>
  <c r="M192" i="6" s="1"/>
  <c r="L200" i="6"/>
  <c r="M200" i="6" s="1"/>
  <c r="L10" i="6"/>
  <c r="M10" i="6" s="1"/>
  <c r="L23" i="6"/>
  <c r="M23" i="6" s="1"/>
  <c r="L35" i="6"/>
  <c r="M35" i="6" s="1"/>
  <c r="L49" i="6"/>
  <c r="M49" i="6" s="1"/>
  <c r="L62" i="6"/>
  <c r="M62" i="6" s="1"/>
  <c r="L74" i="6"/>
  <c r="M74" i="6" s="1"/>
  <c r="L87" i="6"/>
  <c r="M87" i="6" s="1"/>
  <c r="L99" i="6"/>
  <c r="M99" i="6" s="1"/>
  <c r="L113" i="6"/>
  <c r="M113" i="6" s="1"/>
  <c r="L126" i="6"/>
  <c r="M126" i="6" s="1"/>
  <c r="L138" i="6"/>
  <c r="M138" i="6" s="1"/>
  <c r="L151" i="6"/>
  <c r="M151" i="6" s="1"/>
  <c r="L163" i="6"/>
  <c r="M163" i="6" s="1"/>
  <c r="L177" i="6"/>
  <c r="M177" i="6" s="1"/>
  <c r="L190" i="6"/>
  <c r="M190" i="6" s="1"/>
  <c r="L202" i="6"/>
  <c r="M202" i="6" s="1"/>
  <c r="L11" i="6"/>
  <c r="M11" i="6" s="1"/>
  <c r="L25" i="6"/>
  <c r="M25" i="6" s="1"/>
  <c r="L38" i="6"/>
  <c r="M38" i="6" s="1"/>
  <c r="L50" i="6"/>
  <c r="M50" i="6" s="1"/>
  <c r="L63" i="6"/>
  <c r="M63" i="6" s="1"/>
  <c r="L75" i="6"/>
  <c r="M75" i="6" s="1"/>
  <c r="L89" i="6"/>
  <c r="M89" i="6" s="1"/>
  <c r="L102" i="6"/>
  <c r="M102" i="6" s="1"/>
  <c r="L114" i="6"/>
  <c r="M114" i="6" s="1"/>
  <c r="L127" i="6"/>
  <c r="M127" i="6" s="1"/>
  <c r="L139" i="6"/>
  <c r="M139" i="6" s="1"/>
  <c r="L153" i="6"/>
  <c r="M153" i="6" s="1"/>
  <c r="L166" i="6"/>
  <c r="M166" i="6" s="1"/>
  <c r="L178" i="6"/>
  <c r="M178" i="6" s="1"/>
  <c r="L191" i="6"/>
  <c r="M191" i="6" s="1"/>
  <c r="L3" i="6"/>
  <c r="M3" i="6" s="1"/>
  <c r="L14" i="6"/>
  <c r="M14" i="6" s="1"/>
  <c r="L26" i="6"/>
  <c r="M26" i="6" s="1"/>
  <c r="L39" i="6"/>
  <c r="M39" i="6" s="1"/>
  <c r="L51" i="6"/>
  <c r="M51" i="6" s="1"/>
  <c r="L65" i="6"/>
  <c r="M65" i="6" s="1"/>
  <c r="L78" i="6"/>
  <c r="M78" i="6" s="1"/>
  <c r="L90" i="6"/>
  <c r="M90" i="6" s="1"/>
  <c r="L103" i="6"/>
  <c r="M103" i="6" s="1"/>
  <c r="L115" i="6"/>
  <c r="M115" i="6" s="1"/>
  <c r="L129" i="6"/>
  <c r="M129" i="6" s="1"/>
  <c r="L142" i="6"/>
  <c r="M142" i="6" s="1"/>
  <c r="L154" i="6"/>
  <c r="M154" i="6" s="1"/>
  <c r="L167" i="6"/>
  <c r="M167" i="6" s="1"/>
  <c r="L179" i="6"/>
  <c r="M179" i="6" s="1"/>
  <c r="L193" i="6"/>
  <c r="M193" i="6" s="1"/>
  <c r="L15" i="6"/>
  <c r="M15" i="6" s="1"/>
  <c r="L27" i="6"/>
  <c r="M27" i="6" s="1"/>
  <c r="L41" i="6"/>
  <c r="M41" i="6" s="1"/>
  <c r="L54" i="6"/>
  <c r="M54" i="6" s="1"/>
  <c r="L66" i="6"/>
  <c r="M66" i="6" s="1"/>
  <c r="L79" i="6"/>
  <c r="M79" i="6" s="1"/>
  <c r="L91" i="6"/>
  <c r="M91" i="6" s="1"/>
  <c r="L105" i="6"/>
  <c r="M105" i="6" s="1"/>
  <c r="L118" i="6"/>
  <c r="M118" i="6" s="1"/>
  <c r="L130" i="6"/>
  <c r="M130" i="6" s="1"/>
  <c r="L143" i="6"/>
  <c r="M143" i="6" s="1"/>
  <c r="L155" i="6"/>
  <c r="M155" i="6" s="1"/>
  <c r="L169" i="6"/>
  <c r="M169" i="6" s="1"/>
  <c r="L182" i="6"/>
  <c r="M182" i="6" s="1"/>
  <c r="L194" i="6"/>
  <c r="M194" i="6" s="1"/>
  <c r="L17" i="6"/>
  <c r="M17" i="6" s="1"/>
  <c r="L30" i="6"/>
  <c r="M30" i="6" s="1"/>
  <c r="L42" i="6"/>
  <c r="M42" i="6" s="1"/>
  <c r="L55" i="6"/>
  <c r="M55" i="6" s="1"/>
  <c r="L67" i="6"/>
  <c r="M67" i="6" s="1"/>
  <c r="L81" i="6"/>
  <c r="M81" i="6" s="1"/>
  <c r="L94" i="6"/>
  <c r="M94" i="6" s="1"/>
  <c r="L106" i="6"/>
  <c r="M106" i="6" s="1"/>
  <c r="L119" i="6"/>
  <c r="M119" i="6" s="1"/>
  <c r="L131" i="6"/>
  <c r="M131" i="6" s="1"/>
  <c r="L145" i="6"/>
  <c r="M145" i="6" s="1"/>
  <c r="L158" i="6"/>
  <c r="M158" i="6" s="1"/>
  <c r="L170" i="6"/>
  <c r="M170" i="6" s="1"/>
  <c r="L183" i="6"/>
  <c r="M183" i="6" s="1"/>
  <c r="L195" i="6"/>
  <c r="M195" i="6" s="1"/>
  <c r="L18" i="6"/>
  <c r="M18" i="6" s="1"/>
  <c r="L47" i="6"/>
  <c r="M47" i="6" s="1"/>
  <c r="L83" i="6"/>
  <c r="M83" i="6" s="1"/>
  <c r="L121" i="6"/>
  <c r="M121" i="6" s="1"/>
  <c r="L150" i="6"/>
  <c r="M150" i="6" s="1"/>
  <c r="L186" i="6"/>
  <c r="M186" i="6" s="1"/>
  <c r="L19" i="6"/>
  <c r="M19" i="6" s="1"/>
  <c r="L57" i="6"/>
  <c r="M57" i="6" s="1"/>
  <c r="L86" i="6"/>
  <c r="M86" i="6" s="1"/>
  <c r="L122" i="6"/>
  <c r="M122" i="6" s="1"/>
  <c r="L159" i="6"/>
  <c r="M159" i="6" s="1"/>
  <c r="L187" i="6"/>
  <c r="M187" i="6" s="1"/>
  <c r="L22" i="6"/>
  <c r="M22" i="6" s="1"/>
  <c r="L58" i="6"/>
  <c r="M58" i="6" s="1"/>
  <c r="L95" i="6"/>
  <c r="M95" i="6" s="1"/>
  <c r="L123" i="6"/>
  <c r="M123" i="6" s="1"/>
  <c r="L161" i="6"/>
  <c r="M161" i="6" s="1"/>
  <c r="L198" i="6"/>
  <c r="M198" i="6" s="1"/>
  <c r="L31" i="6"/>
  <c r="M31" i="6" s="1"/>
  <c r="L59" i="6"/>
  <c r="M59" i="6" s="1"/>
  <c r="L97" i="6"/>
  <c r="M97" i="6" s="1"/>
  <c r="L134" i="6"/>
  <c r="M134" i="6" s="1"/>
  <c r="L162" i="6"/>
  <c r="M162" i="6" s="1"/>
  <c r="L199" i="6"/>
  <c r="M199" i="6" s="1"/>
  <c r="L33" i="6"/>
  <c r="M33" i="6" s="1"/>
  <c r="L70" i="6"/>
  <c r="M70" i="6" s="1"/>
  <c r="L98" i="6"/>
  <c r="M98" i="6" s="1"/>
  <c r="L135" i="6"/>
  <c r="M135" i="6" s="1"/>
  <c r="L171" i="6"/>
  <c r="M171" i="6" s="1"/>
  <c r="L201" i="6"/>
  <c r="M201" i="6" s="1"/>
  <c r="L7" i="6"/>
  <c r="M7" i="6" s="1"/>
  <c r="L107" i="6"/>
  <c r="M107" i="6" s="1"/>
  <c r="L185" i="6"/>
  <c r="M185" i="6" s="1"/>
  <c r="E11" i="6"/>
  <c r="E19" i="6"/>
  <c r="E27" i="6"/>
  <c r="E35" i="6"/>
  <c r="E43" i="6"/>
  <c r="E51" i="6"/>
  <c r="E59" i="6"/>
  <c r="E67" i="6"/>
  <c r="E75" i="6"/>
  <c r="E83" i="6"/>
  <c r="E91" i="6"/>
  <c r="E99" i="6"/>
  <c r="E107" i="6"/>
  <c r="E115" i="6"/>
  <c r="E123" i="6"/>
  <c r="E131" i="6"/>
  <c r="E139" i="6"/>
  <c r="E147" i="6"/>
  <c r="E155" i="6"/>
  <c r="E163" i="6"/>
  <c r="E171" i="6"/>
  <c r="E179" i="6"/>
  <c r="E187" i="6"/>
  <c r="F187" i="6" s="1"/>
  <c r="E195" i="6"/>
  <c r="E3" i="6"/>
  <c r="L9" i="6"/>
  <c r="M9" i="6" s="1"/>
  <c r="L110" i="6"/>
  <c r="M110" i="6" s="1"/>
  <c r="E4" i="6"/>
  <c r="E12" i="6"/>
  <c r="E20" i="6"/>
  <c r="E28" i="6"/>
  <c r="E36" i="6"/>
  <c r="E44" i="6"/>
  <c r="E52" i="6"/>
  <c r="E60" i="6"/>
  <c r="E68" i="6"/>
  <c r="E76" i="6"/>
  <c r="E84" i="6"/>
  <c r="E92" i="6"/>
  <c r="E100" i="6"/>
  <c r="E108" i="6"/>
  <c r="E116" i="6"/>
  <c r="E124" i="6"/>
  <c r="E132" i="6"/>
  <c r="E140" i="6"/>
  <c r="E148" i="6"/>
  <c r="E156" i="6"/>
  <c r="E164" i="6"/>
  <c r="E172" i="6"/>
  <c r="E180" i="6"/>
  <c r="E188" i="6"/>
  <c r="E196" i="6"/>
  <c r="L34" i="6"/>
  <c r="M34" i="6" s="1"/>
  <c r="L111" i="6"/>
  <c r="M111" i="6" s="1"/>
  <c r="E5" i="6"/>
  <c r="E13" i="6"/>
  <c r="E21" i="6"/>
  <c r="E29" i="6"/>
  <c r="E37" i="6"/>
  <c r="E45" i="6"/>
  <c r="E53" i="6"/>
  <c r="E61" i="6"/>
  <c r="F61" i="6" s="1"/>
  <c r="E69" i="6"/>
  <c r="E77" i="6"/>
  <c r="E85" i="6"/>
  <c r="E93" i="6"/>
  <c r="F93" i="6" s="1"/>
  <c r="E101" i="6"/>
  <c r="E109" i="6"/>
  <c r="E117" i="6"/>
  <c r="E125" i="6"/>
  <c r="E133" i="6"/>
  <c r="E141" i="6"/>
  <c r="E149" i="6"/>
  <c r="E157" i="6"/>
  <c r="E165" i="6"/>
  <c r="E173" i="6"/>
  <c r="E181" i="6"/>
  <c r="E189" i="6"/>
  <c r="E197" i="6"/>
  <c r="L43" i="6"/>
  <c r="M43" i="6" s="1"/>
  <c r="L137" i="6"/>
  <c r="M137" i="6" s="1"/>
  <c r="E6" i="6"/>
  <c r="E14" i="6"/>
  <c r="E22" i="6"/>
  <c r="E30" i="6"/>
  <c r="E38" i="6"/>
  <c r="E46" i="6"/>
  <c r="E54" i="6"/>
  <c r="E62" i="6"/>
  <c r="E70" i="6"/>
  <c r="E78" i="6"/>
  <c r="E86" i="6"/>
  <c r="E94" i="6"/>
  <c r="F94" i="6" s="1"/>
  <c r="E102" i="6"/>
  <c r="E110" i="6"/>
  <c r="E118" i="6"/>
  <c r="E126" i="6"/>
  <c r="E134" i="6"/>
  <c r="F134" i="6" s="1"/>
  <c r="E142" i="6"/>
  <c r="E150" i="6"/>
  <c r="E158" i="6"/>
  <c r="E166" i="6"/>
  <c r="F166" i="6" s="1"/>
  <c r="E174" i="6"/>
  <c r="E182" i="6"/>
  <c r="E190" i="6"/>
  <c r="E198" i="6"/>
  <c r="L46" i="6"/>
  <c r="M46" i="6" s="1"/>
  <c r="L146" i="6"/>
  <c r="M146" i="6" s="1"/>
  <c r="E7" i="6"/>
  <c r="E15" i="6"/>
  <c r="E23" i="6"/>
  <c r="E31" i="6"/>
  <c r="E39" i="6"/>
  <c r="E47" i="6"/>
  <c r="F47" i="6" s="1"/>
  <c r="E55" i="6"/>
  <c r="E63" i="6"/>
  <c r="E71" i="6"/>
  <c r="E79" i="6"/>
  <c r="E87" i="6"/>
  <c r="E95" i="6"/>
  <c r="E103" i="6"/>
  <c r="F103" i="6" s="1"/>
  <c r="E111" i="6"/>
  <c r="E119" i="6"/>
  <c r="E127" i="6"/>
  <c r="E135" i="6"/>
  <c r="E143" i="6"/>
  <c r="E151" i="6"/>
  <c r="D196" i="6"/>
  <c r="D188" i="6"/>
  <c r="D180" i="6"/>
  <c r="D169" i="6"/>
  <c r="D159" i="6"/>
  <c r="D149" i="6"/>
  <c r="D137" i="6"/>
  <c r="D127" i="6"/>
  <c r="D117" i="6"/>
  <c r="D105" i="6"/>
  <c r="D95" i="6"/>
  <c r="D85" i="6"/>
  <c r="D73" i="6"/>
  <c r="D63" i="6"/>
  <c r="D50" i="6"/>
  <c r="D39" i="6"/>
  <c r="D23" i="6"/>
  <c r="D7" i="6"/>
  <c r="E191" i="6"/>
  <c r="E175" i="6"/>
  <c r="E159" i="6"/>
  <c r="E137" i="6"/>
  <c r="E114" i="6"/>
  <c r="F114" i="6" s="1"/>
  <c r="E96" i="6"/>
  <c r="E73" i="6"/>
  <c r="E50" i="6"/>
  <c r="E32" i="6"/>
  <c r="E9" i="6"/>
  <c r="F186" i="6"/>
  <c r="F168" i="6"/>
  <c r="F122" i="6"/>
  <c r="F104" i="6"/>
  <c r="F81" i="6"/>
  <c r="L82" i="6"/>
  <c r="M82" i="6" s="1"/>
  <c r="H8" i="3"/>
  <c r="I8" i="3" s="1"/>
  <c r="J8" i="3" s="1"/>
  <c r="H10" i="3"/>
  <c r="I10" i="3" s="1"/>
  <c r="J10" i="3" s="1"/>
  <c r="H7" i="3"/>
  <c r="I7" i="3" s="1"/>
  <c r="J7" i="3" s="1"/>
  <c r="H6" i="3"/>
  <c r="I6" i="3" s="1"/>
  <c r="J6" i="3" s="1"/>
  <c r="H9" i="3"/>
  <c r="I9" i="3" s="1"/>
  <c r="J9" i="3" s="1"/>
  <c r="H5" i="3"/>
  <c r="I5" i="3" s="1"/>
  <c r="J5" i="3" s="1"/>
  <c r="H3" i="3"/>
  <c r="I3" i="3" s="1"/>
  <c r="J3" i="3" s="1"/>
  <c r="H11" i="3"/>
  <c r="I11" i="3" s="1"/>
  <c r="J11" i="3" s="1"/>
  <c r="H4" i="3"/>
  <c r="I4" i="3" s="1"/>
  <c r="J4" i="3" s="1"/>
  <c r="J13" i="3" s="1"/>
  <c r="H12" i="3"/>
  <c r="I12" i="3" s="1"/>
  <c r="J12" i="3" s="1"/>
  <c r="L13" i="3"/>
  <c r="G12" i="3"/>
  <c r="F12" i="3"/>
  <c r="F3" i="3"/>
  <c r="G10" i="3"/>
  <c r="E5" i="3"/>
  <c r="D6" i="3"/>
  <c r="K7" i="3"/>
  <c r="L7" i="3" s="1"/>
  <c r="D11" i="3"/>
  <c r="E7" i="3"/>
  <c r="D8" i="3"/>
  <c r="K9" i="3"/>
  <c r="L9" i="3" s="1"/>
  <c r="D5" i="3"/>
  <c r="D7" i="3"/>
  <c r="E8" i="3"/>
  <c r="D9" i="3"/>
  <c r="D4" i="3"/>
  <c r="K8" i="1"/>
  <c r="L8" i="1" s="1"/>
  <c r="L7" i="1"/>
  <c r="K5" i="1"/>
  <c r="L5" i="1" s="1"/>
  <c r="K4" i="1"/>
  <c r="L4" i="1" s="1"/>
  <c r="K11" i="1"/>
  <c r="L11" i="1" s="1"/>
  <c r="K10" i="1"/>
  <c r="L10" i="1" s="1"/>
  <c r="K6" i="1"/>
  <c r="L6" i="1" s="1"/>
  <c r="K3" i="1"/>
  <c r="L3" i="1" s="1"/>
  <c r="K12" i="1"/>
  <c r="L12" i="1" s="1"/>
  <c r="K9" i="1"/>
  <c r="L9" i="1" s="1"/>
  <c r="E11" i="1"/>
  <c r="D9" i="1"/>
  <c r="G9" i="1" s="1"/>
  <c r="G8" i="1"/>
  <c r="D6" i="1"/>
  <c r="E8" i="1"/>
  <c r="F8" i="1" s="1"/>
  <c r="D3" i="1"/>
  <c r="E6" i="1"/>
  <c r="D7" i="1"/>
  <c r="D5" i="1"/>
  <c r="D12" i="1"/>
  <c r="D4" i="1"/>
  <c r="D11" i="1"/>
  <c r="E3" i="1"/>
  <c r="E5" i="1"/>
  <c r="E9" i="1"/>
  <c r="E7" i="1"/>
  <c r="D10" i="1"/>
  <c r="E12" i="1"/>
  <c r="E4" i="1"/>
  <c r="W44" i="8" l="1"/>
  <c r="K204" i="8"/>
  <c r="K203" i="8"/>
  <c r="Q11" i="8" s="1"/>
  <c r="Q12" i="8" s="1"/>
  <c r="P17" i="8" s="1"/>
  <c r="G150" i="6"/>
  <c r="F150" i="6"/>
  <c r="F16" i="6"/>
  <c r="F172" i="6"/>
  <c r="G172" i="6"/>
  <c r="G99" i="6"/>
  <c r="F99" i="6"/>
  <c r="F17" i="6"/>
  <c r="G111" i="6"/>
  <c r="F111" i="6"/>
  <c r="G137" i="6"/>
  <c r="F137" i="6"/>
  <c r="G164" i="6"/>
  <c r="F164" i="6"/>
  <c r="G121" i="6"/>
  <c r="F121" i="6"/>
  <c r="F45" i="6"/>
  <c r="G45" i="6"/>
  <c r="F147" i="6"/>
  <c r="G147" i="6"/>
  <c r="G26" i="6"/>
  <c r="F26" i="6"/>
  <c r="G120" i="6"/>
  <c r="F120" i="6"/>
  <c r="G199" i="6"/>
  <c r="F199" i="6"/>
  <c r="G73" i="6"/>
  <c r="F73" i="6"/>
  <c r="G159" i="6"/>
  <c r="F159" i="6"/>
  <c r="G96" i="6"/>
  <c r="F96" i="6"/>
  <c r="G181" i="6"/>
  <c r="F181" i="6"/>
  <c r="F80" i="6"/>
  <c r="G25" i="6"/>
  <c r="F25" i="6"/>
  <c r="G119" i="6"/>
  <c r="F119" i="6"/>
  <c r="G198" i="6"/>
  <c r="F198" i="6"/>
  <c r="G37" i="6"/>
  <c r="F37" i="6"/>
  <c r="G148" i="6"/>
  <c r="F148" i="6"/>
  <c r="F84" i="6"/>
  <c r="G84" i="6"/>
  <c r="F20" i="6"/>
  <c r="G20" i="6"/>
  <c r="F139" i="6"/>
  <c r="G139" i="6"/>
  <c r="F75" i="6"/>
  <c r="G75" i="6"/>
  <c r="F11" i="6"/>
  <c r="G11" i="6"/>
  <c r="G42" i="6"/>
  <c r="F42" i="6"/>
  <c r="G130" i="6"/>
  <c r="F130" i="6"/>
  <c r="G57" i="6"/>
  <c r="F57" i="6"/>
  <c r="G143" i="6"/>
  <c r="F143" i="6"/>
  <c r="F10" i="6"/>
  <c r="G8" i="6"/>
  <c r="F8" i="6"/>
  <c r="G106" i="6"/>
  <c r="F106" i="6"/>
  <c r="F189" i="6"/>
  <c r="G189" i="6"/>
  <c r="G41" i="6"/>
  <c r="F41" i="6"/>
  <c r="F129" i="6"/>
  <c r="G129" i="6"/>
  <c r="G38" i="6"/>
  <c r="F38" i="6"/>
  <c r="G29" i="6"/>
  <c r="F29" i="6"/>
  <c r="F140" i="6"/>
  <c r="G140" i="6"/>
  <c r="G76" i="6"/>
  <c r="F76" i="6"/>
  <c r="G12" i="6"/>
  <c r="F12" i="6"/>
  <c r="F131" i="6"/>
  <c r="G131" i="6"/>
  <c r="F67" i="6"/>
  <c r="G67" i="6"/>
  <c r="G56" i="6"/>
  <c r="F56" i="6"/>
  <c r="G142" i="6"/>
  <c r="F142" i="6"/>
  <c r="F69" i="6"/>
  <c r="G69" i="6"/>
  <c r="G153" i="6"/>
  <c r="F153" i="6"/>
  <c r="G39" i="6"/>
  <c r="F39" i="6"/>
  <c r="G15" i="6"/>
  <c r="F15" i="6"/>
  <c r="G50" i="6"/>
  <c r="F50" i="6"/>
  <c r="G100" i="6"/>
  <c r="F100" i="6"/>
  <c r="G31" i="6"/>
  <c r="F31" i="6"/>
  <c r="G46" i="6"/>
  <c r="F46" i="6"/>
  <c r="F34" i="6"/>
  <c r="G24" i="6"/>
  <c r="F24" i="6"/>
  <c r="G118" i="6"/>
  <c r="F118" i="6"/>
  <c r="F197" i="6"/>
  <c r="G197" i="6"/>
  <c r="G55" i="6"/>
  <c r="F55" i="6"/>
  <c r="F141" i="6"/>
  <c r="G141" i="6"/>
  <c r="G30" i="6"/>
  <c r="F30" i="6"/>
  <c r="F21" i="6"/>
  <c r="G21" i="6"/>
  <c r="G132" i="6"/>
  <c r="F132" i="6"/>
  <c r="F68" i="6"/>
  <c r="G68" i="6"/>
  <c r="G4" i="6"/>
  <c r="F4" i="6"/>
  <c r="F123" i="6"/>
  <c r="G123" i="6"/>
  <c r="G59" i="6"/>
  <c r="F59" i="6"/>
  <c r="G66" i="6"/>
  <c r="F66" i="6"/>
  <c r="G152" i="6"/>
  <c r="F152" i="6"/>
  <c r="G79" i="6"/>
  <c r="F79" i="6"/>
  <c r="G165" i="6"/>
  <c r="F165" i="6"/>
  <c r="F173" i="6"/>
  <c r="G173" i="6"/>
  <c r="F108" i="6"/>
  <c r="G108" i="6"/>
  <c r="F163" i="6"/>
  <c r="G163" i="6"/>
  <c r="G98" i="6"/>
  <c r="F98" i="6"/>
  <c r="G160" i="6"/>
  <c r="F160" i="6"/>
  <c r="G97" i="6"/>
  <c r="F97" i="6"/>
  <c r="G53" i="6"/>
  <c r="F53" i="6"/>
  <c r="F155" i="6"/>
  <c r="G155" i="6"/>
  <c r="F27" i="6"/>
  <c r="G27" i="6"/>
  <c r="G110" i="6"/>
  <c r="F110" i="6"/>
  <c r="G63" i="6"/>
  <c r="F63" i="6"/>
  <c r="G200" i="6"/>
  <c r="F200" i="6"/>
  <c r="G170" i="6"/>
  <c r="F170" i="6"/>
  <c r="G9" i="6"/>
  <c r="F9" i="6"/>
  <c r="G190" i="6"/>
  <c r="F190" i="6"/>
  <c r="F92" i="6"/>
  <c r="G92" i="6"/>
  <c r="F83" i="6"/>
  <c r="G83" i="6"/>
  <c r="G133" i="6"/>
  <c r="F133" i="6"/>
  <c r="F85" i="6"/>
  <c r="G85" i="6"/>
  <c r="G95" i="6"/>
  <c r="F95" i="6"/>
  <c r="G180" i="6"/>
  <c r="F180" i="6"/>
  <c r="G105" i="6"/>
  <c r="F105" i="6"/>
  <c r="F102" i="6"/>
  <c r="G40" i="6"/>
  <c r="F40" i="6"/>
  <c r="G128" i="6"/>
  <c r="F128" i="6"/>
  <c r="G175" i="6"/>
  <c r="F175" i="6"/>
  <c r="F144" i="6"/>
  <c r="G65" i="6"/>
  <c r="F65" i="6"/>
  <c r="G151" i="6"/>
  <c r="F151" i="6"/>
  <c r="G22" i="6"/>
  <c r="F22" i="6"/>
  <c r="G13" i="6"/>
  <c r="F13" i="6"/>
  <c r="F124" i="6"/>
  <c r="G124" i="6"/>
  <c r="G60" i="6"/>
  <c r="F60" i="6"/>
  <c r="F179" i="6"/>
  <c r="G179" i="6"/>
  <c r="F115" i="6"/>
  <c r="G115" i="6"/>
  <c r="F51" i="6"/>
  <c r="G51" i="6"/>
  <c r="F125" i="6"/>
  <c r="F176" i="6"/>
  <c r="G78" i="6"/>
  <c r="F78" i="6"/>
  <c r="G162" i="6"/>
  <c r="F162" i="6"/>
  <c r="G89" i="6"/>
  <c r="F89" i="6"/>
  <c r="G192" i="6"/>
  <c r="F192" i="6"/>
  <c r="G127" i="6"/>
  <c r="F127" i="6"/>
  <c r="G64" i="6"/>
  <c r="F64" i="6"/>
  <c r="G87" i="6"/>
  <c r="F87" i="6"/>
  <c r="G6" i="6"/>
  <c r="F6" i="6"/>
  <c r="F44" i="6"/>
  <c r="G44" i="6"/>
  <c r="G35" i="6"/>
  <c r="F35" i="6"/>
  <c r="G183" i="6"/>
  <c r="F183" i="6"/>
  <c r="G184" i="6"/>
  <c r="F184" i="6"/>
  <c r="G74" i="6"/>
  <c r="F74" i="6"/>
  <c r="G182" i="6"/>
  <c r="F182" i="6"/>
  <c r="G36" i="6"/>
  <c r="F36" i="6"/>
  <c r="F91" i="6"/>
  <c r="G91" i="6"/>
  <c r="G191" i="6"/>
  <c r="F191" i="6"/>
  <c r="G149" i="6"/>
  <c r="F149" i="6"/>
  <c r="F135" i="6"/>
  <c r="G86" i="6"/>
  <c r="F86" i="6"/>
  <c r="F158" i="6"/>
  <c r="F109" i="6"/>
  <c r="G109" i="6"/>
  <c r="F156" i="6"/>
  <c r="G156" i="6"/>
  <c r="F28" i="6"/>
  <c r="G28" i="6"/>
  <c r="F19" i="6"/>
  <c r="G19" i="6"/>
  <c r="G169" i="6"/>
  <c r="F169" i="6"/>
  <c r="G7" i="6"/>
  <c r="F7" i="6"/>
  <c r="F188" i="6"/>
  <c r="G188" i="6"/>
  <c r="G23" i="6"/>
  <c r="F23" i="6"/>
  <c r="G117" i="6"/>
  <c r="F117" i="6"/>
  <c r="F196" i="6"/>
  <c r="G196" i="6"/>
  <c r="G54" i="6"/>
  <c r="F54" i="6"/>
  <c r="G138" i="6"/>
  <c r="F138" i="6"/>
  <c r="F33" i="6"/>
  <c r="F193" i="6"/>
  <c r="G77" i="6"/>
  <c r="F77" i="6"/>
  <c r="G161" i="6"/>
  <c r="F161" i="6"/>
  <c r="G14" i="6"/>
  <c r="F14" i="6"/>
  <c r="F5" i="6"/>
  <c r="G5" i="6"/>
  <c r="G116" i="6"/>
  <c r="F116" i="6"/>
  <c r="G52" i="6"/>
  <c r="F52" i="6"/>
  <c r="F171" i="6"/>
  <c r="G171" i="6"/>
  <c r="F107" i="6"/>
  <c r="G107" i="6"/>
  <c r="G43" i="6"/>
  <c r="F43" i="6"/>
  <c r="F194" i="6"/>
  <c r="G88" i="6"/>
  <c r="F88" i="6"/>
  <c r="G174" i="6"/>
  <c r="F174" i="6"/>
  <c r="F70" i="6"/>
  <c r="F3" i="6"/>
  <c r="G101" i="6"/>
  <c r="F101" i="6"/>
  <c r="F18" i="6"/>
  <c r="F145" i="6"/>
  <c r="G6" i="3"/>
  <c r="F6" i="3"/>
  <c r="F7" i="3"/>
  <c r="G7" i="3"/>
  <c r="G5" i="3"/>
  <c r="F5" i="3"/>
  <c r="F8" i="3"/>
  <c r="F13" i="3" s="1"/>
  <c r="G8" i="3"/>
  <c r="G4" i="3"/>
  <c r="F4" i="3"/>
  <c r="G11" i="3"/>
  <c r="F11" i="3"/>
  <c r="G9" i="3"/>
  <c r="F9" i="3"/>
  <c r="F9" i="1"/>
  <c r="F7" i="1"/>
  <c r="G7" i="1"/>
  <c r="F5" i="1"/>
  <c r="G5" i="1"/>
  <c r="G11" i="1"/>
  <c r="F11" i="1"/>
  <c r="F3" i="1"/>
  <c r="G3" i="1"/>
  <c r="F4" i="1"/>
  <c r="G4" i="1"/>
  <c r="G6" i="1"/>
  <c r="F6" i="1"/>
  <c r="F12" i="1"/>
  <c r="G12" i="1"/>
  <c r="G10" i="1"/>
  <c r="F10" i="1"/>
  <c r="G204" i="6" l="1"/>
  <c r="G203" i="6"/>
  <c r="F204" i="6"/>
  <c r="F203" i="6"/>
  <c r="P3" i="6" s="1"/>
  <c r="P4" i="6" s="1"/>
  <c r="G13" i="3"/>
  <c r="G13" i="1"/>
  <c r="F13" i="1"/>
  <c r="I7" i="6" l="1"/>
  <c r="K7" i="6" s="1"/>
  <c r="I15" i="6"/>
  <c r="K15" i="6" s="1"/>
  <c r="I23" i="6"/>
  <c r="K23" i="6" s="1"/>
  <c r="I31" i="6"/>
  <c r="K31" i="6" s="1"/>
  <c r="I39" i="6"/>
  <c r="K39" i="6" s="1"/>
  <c r="I47" i="6"/>
  <c r="K47" i="6" s="1"/>
  <c r="I55" i="6"/>
  <c r="K55" i="6" s="1"/>
  <c r="I63" i="6"/>
  <c r="K63" i="6" s="1"/>
  <c r="I71" i="6"/>
  <c r="K71" i="6" s="1"/>
  <c r="I79" i="6"/>
  <c r="K79" i="6" s="1"/>
  <c r="I87" i="6"/>
  <c r="K87" i="6" s="1"/>
  <c r="I95" i="6"/>
  <c r="K95" i="6" s="1"/>
  <c r="I8" i="6"/>
  <c r="K8" i="6" s="1"/>
  <c r="I16" i="6"/>
  <c r="K16" i="6" s="1"/>
  <c r="I24" i="6"/>
  <c r="K24" i="6" s="1"/>
  <c r="I32" i="6"/>
  <c r="K32" i="6" s="1"/>
  <c r="I40" i="6"/>
  <c r="K40" i="6" s="1"/>
  <c r="I48" i="6"/>
  <c r="K48" i="6" s="1"/>
  <c r="I56" i="6"/>
  <c r="K56" i="6" s="1"/>
  <c r="I64" i="6"/>
  <c r="K64" i="6" s="1"/>
  <c r="I72" i="6"/>
  <c r="K72" i="6" s="1"/>
  <c r="I80" i="6"/>
  <c r="K80" i="6" s="1"/>
  <c r="I88" i="6"/>
  <c r="K88" i="6" s="1"/>
  <c r="I5" i="6"/>
  <c r="K5" i="6" s="1"/>
  <c r="I17" i="6"/>
  <c r="K17" i="6" s="1"/>
  <c r="I27" i="6"/>
  <c r="K27" i="6" s="1"/>
  <c r="I37" i="6"/>
  <c r="K37" i="6" s="1"/>
  <c r="I49" i="6"/>
  <c r="K49" i="6" s="1"/>
  <c r="I59" i="6"/>
  <c r="K59" i="6" s="1"/>
  <c r="I69" i="6"/>
  <c r="K69" i="6" s="1"/>
  <c r="I81" i="6"/>
  <c r="K81" i="6" s="1"/>
  <c r="I91" i="6"/>
  <c r="K91" i="6" s="1"/>
  <c r="I100" i="6"/>
  <c r="K100" i="6" s="1"/>
  <c r="I108" i="6"/>
  <c r="K108" i="6" s="1"/>
  <c r="I116" i="6"/>
  <c r="K116" i="6" s="1"/>
  <c r="I124" i="6"/>
  <c r="K124" i="6" s="1"/>
  <c r="I132" i="6"/>
  <c r="K132" i="6" s="1"/>
  <c r="I140" i="6"/>
  <c r="K140" i="6" s="1"/>
  <c r="I148" i="6"/>
  <c r="K148" i="6" s="1"/>
  <c r="I156" i="6"/>
  <c r="K156" i="6" s="1"/>
  <c r="I164" i="6"/>
  <c r="K164" i="6" s="1"/>
  <c r="I172" i="6"/>
  <c r="K172" i="6" s="1"/>
  <c r="I180" i="6"/>
  <c r="K180" i="6" s="1"/>
  <c r="I188" i="6"/>
  <c r="K188" i="6" s="1"/>
  <c r="I196" i="6"/>
  <c r="K196" i="6" s="1"/>
  <c r="I6" i="6"/>
  <c r="K6" i="6" s="1"/>
  <c r="I18" i="6"/>
  <c r="K18" i="6" s="1"/>
  <c r="I28" i="6"/>
  <c r="K28" i="6" s="1"/>
  <c r="I38" i="6"/>
  <c r="K38" i="6" s="1"/>
  <c r="I50" i="6"/>
  <c r="K50" i="6" s="1"/>
  <c r="I60" i="6"/>
  <c r="K60" i="6" s="1"/>
  <c r="I70" i="6"/>
  <c r="K70" i="6" s="1"/>
  <c r="I82" i="6"/>
  <c r="K82" i="6" s="1"/>
  <c r="I92" i="6"/>
  <c r="K92" i="6" s="1"/>
  <c r="I101" i="6"/>
  <c r="K101" i="6" s="1"/>
  <c r="I109" i="6"/>
  <c r="K109" i="6" s="1"/>
  <c r="I117" i="6"/>
  <c r="K117" i="6" s="1"/>
  <c r="I125" i="6"/>
  <c r="K125" i="6" s="1"/>
  <c r="I133" i="6"/>
  <c r="K133" i="6" s="1"/>
  <c r="I141" i="6"/>
  <c r="K141" i="6" s="1"/>
  <c r="I149" i="6"/>
  <c r="K149" i="6" s="1"/>
  <c r="I157" i="6"/>
  <c r="K157" i="6" s="1"/>
  <c r="I165" i="6"/>
  <c r="K165" i="6" s="1"/>
  <c r="I173" i="6"/>
  <c r="K173" i="6" s="1"/>
  <c r="I181" i="6"/>
  <c r="K181" i="6" s="1"/>
  <c r="I189" i="6"/>
  <c r="K189" i="6" s="1"/>
  <c r="I197" i="6"/>
  <c r="K197" i="6" s="1"/>
  <c r="I9" i="6"/>
  <c r="K9" i="6" s="1"/>
  <c r="I19" i="6"/>
  <c r="K19" i="6" s="1"/>
  <c r="I29" i="6"/>
  <c r="K29" i="6" s="1"/>
  <c r="I41" i="6"/>
  <c r="K41" i="6" s="1"/>
  <c r="I51" i="6"/>
  <c r="K51" i="6" s="1"/>
  <c r="I61" i="6"/>
  <c r="K61" i="6" s="1"/>
  <c r="I73" i="6"/>
  <c r="K73" i="6" s="1"/>
  <c r="I83" i="6"/>
  <c r="K83" i="6" s="1"/>
  <c r="I93" i="6"/>
  <c r="K93" i="6" s="1"/>
  <c r="I102" i="6"/>
  <c r="K102" i="6" s="1"/>
  <c r="I110" i="6"/>
  <c r="K110" i="6" s="1"/>
  <c r="I118" i="6"/>
  <c r="K118" i="6" s="1"/>
  <c r="I126" i="6"/>
  <c r="K126" i="6" s="1"/>
  <c r="I134" i="6"/>
  <c r="K134" i="6" s="1"/>
  <c r="I142" i="6"/>
  <c r="K142" i="6" s="1"/>
  <c r="I150" i="6"/>
  <c r="K150" i="6" s="1"/>
  <c r="I158" i="6"/>
  <c r="K158" i="6" s="1"/>
  <c r="I166" i="6"/>
  <c r="K166" i="6" s="1"/>
  <c r="I174" i="6"/>
  <c r="K174" i="6" s="1"/>
  <c r="I182" i="6"/>
  <c r="K182" i="6" s="1"/>
  <c r="I190" i="6"/>
  <c r="K190" i="6" s="1"/>
  <c r="I198" i="6"/>
  <c r="K198" i="6" s="1"/>
  <c r="I10" i="6"/>
  <c r="K10" i="6" s="1"/>
  <c r="I20" i="6"/>
  <c r="K20" i="6" s="1"/>
  <c r="I30" i="6"/>
  <c r="K30" i="6" s="1"/>
  <c r="I42" i="6"/>
  <c r="K42" i="6" s="1"/>
  <c r="I52" i="6"/>
  <c r="K52" i="6" s="1"/>
  <c r="I62" i="6"/>
  <c r="K62" i="6" s="1"/>
  <c r="I74" i="6"/>
  <c r="K74" i="6" s="1"/>
  <c r="I84" i="6"/>
  <c r="K84" i="6" s="1"/>
  <c r="I94" i="6"/>
  <c r="K94" i="6" s="1"/>
  <c r="I103" i="6"/>
  <c r="K103" i="6" s="1"/>
  <c r="I111" i="6"/>
  <c r="K111" i="6" s="1"/>
  <c r="I119" i="6"/>
  <c r="K119" i="6" s="1"/>
  <c r="I127" i="6"/>
  <c r="K127" i="6" s="1"/>
  <c r="I135" i="6"/>
  <c r="K135" i="6" s="1"/>
  <c r="I143" i="6"/>
  <c r="K143" i="6" s="1"/>
  <c r="I151" i="6"/>
  <c r="K151" i="6" s="1"/>
  <c r="I159" i="6"/>
  <c r="K159" i="6" s="1"/>
  <c r="I167" i="6"/>
  <c r="K167" i="6" s="1"/>
  <c r="I175" i="6"/>
  <c r="K175" i="6" s="1"/>
  <c r="I183" i="6"/>
  <c r="K183" i="6" s="1"/>
  <c r="I191" i="6"/>
  <c r="K191" i="6" s="1"/>
  <c r="I199" i="6"/>
  <c r="K199" i="6" s="1"/>
  <c r="I11" i="6"/>
  <c r="K11" i="6" s="1"/>
  <c r="I21" i="6"/>
  <c r="K21" i="6" s="1"/>
  <c r="I33" i="6"/>
  <c r="K33" i="6" s="1"/>
  <c r="I43" i="6"/>
  <c r="K43" i="6" s="1"/>
  <c r="I53" i="6"/>
  <c r="K53" i="6" s="1"/>
  <c r="I65" i="6"/>
  <c r="K65" i="6" s="1"/>
  <c r="I75" i="6"/>
  <c r="K75" i="6" s="1"/>
  <c r="I85" i="6"/>
  <c r="K85" i="6" s="1"/>
  <c r="I96" i="6"/>
  <c r="K96" i="6" s="1"/>
  <c r="I104" i="6"/>
  <c r="K104" i="6" s="1"/>
  <c r="I112" i="6"/>
  <c r="K112" i="6" s="1"/>
  <c r="I120" i="6"/>
  <c r="K120" i="6" s="1"/>
  <c r="I128" i="6"/>
  <c r="K128" i="6" s="1"/>
  <c r="I136" i="6"/>
  <c r="K136" i="6" s="1"/>
  <c r="I144" i="6"/>
  <c r="K144" i="6" s="1"/>
  <c r="I152" i="6"/>
  <c r="K152" i="6" s="1"/>
  <c r="I160" i="6"/>
  <c r="K160" i="6" s="1"/>
  <c r="I168" i="6"/>
  <c r="K168" i="6" s="1"/>
  <c r="I176" i="6"/>
  <c r="K176" i="6" s="1"/>
  <c r="I184" i="6"/>
  <c r="K184" i="6" s="1"/>
  <c r="I192" i="6"/>
  <c r="K192" i="6" s="1"/>
  <c r="I200" i="6"/>
  <c r="K200" i="6" s="1"/>
  <c r="I34" i="6"/>
  <c r="K34" i="6" s="1"/>
  <c r="I58" i="6"/>
  <c r="K58" i="6" s="1"/>
  <c r="I89" i="6"/>
  <c r="K89" i="6" s="1"/>
  <c r="I113" i="6"/>
  <c r="K113" i="6" s="1"/>
  <c r="I131" i="6"/>
  <c r="K131" i="6" s="1"/>
  <c r="I154" i="6"/>
  <c r="K154" i="6" s="1"/>
  <c r="I177" i="6"/>
  <c r="K177" i="6" s="1"/>
  <c r="I195" i="6"/>
  <c r="K195" i="6" s="1"/>
  <c r="I4" i="6"/>
  <c r="K4" i="6" s="1"/>
  <c r="I35" i="6"/>
  <c r="K35" i="6" s="1"/>
  <c r="I66" i="6"/>
  <c r="K66" i="6" s="1"/>
  <c r="I90" i="6"/>
  <c r="K90" i="6" s="1"/>
  <c r="I114" i="6"/>
  <c r="K114" i="6" s="1"/>
  <c r="I137" i="6"/>
  <c r="K137" i="6" s="1"/>
  <c r="I155" i="6"/>
  <c r="K155" i="6" s="1"/>
  <c r="I178" i="6"/>
  <c r="K178" i="6" s="1"/>
  <c r="I201" i="6"/>
  <c r="K201" i="6" s="1"/>
  <c r="I12" i="6"/>
  <c r="K12" i="6" s="1"/>
  <c r="I36" i="6"/>
  <c r="K36" i="6" s="1"/>
  <c r="I67" i="6"/>
  <c r="K67" i="6" s="1"/>
  <c r="I97" i="6"/>
  <c r="K97" i="6" s="1"/>
  <c r="I115" i="6"/>
  <c r="K115" i="6" s="1"/>
  <c r="I138" i="6"/>
  <c r="K138" i="6" s="1"/>
  <c r="I161" i="6"/>
  <c r="K161" i="6" s="1"/>
  <c r="I179" i="6"/>
  <c r="K179" i="6" s="1"/>
  <c r="I202" i="6"/>
  <c r="K202" i="6" s="1"/>
  <c r="I13" i="6"/>
  <c r="K13" i="6" s="1"/>
  <c r="I44" i="6"/>
  <c r="K44" i="6" s="1"/>
  <c r="I68" i="6"/>
  <c r="K68" i="6" s="1"/>
  <c r="I98" i="6"/>
  <c r="K98" i="6" s="1"/>
  <c r="I121" i="6"/>
  <c r="K121" i="6" s="1"/>
  <c r="I139" i="6"/>
  <c r="K139" i="6" s="1"/>
  <c r="I162" i="6"/>
  <c r="K162" i="6" s="1"/>
  <c r="I185" i="6"/>
  <c r="K185" i="6" s="1"/>
  <c r="I3" i="6"/>
  <c r="K3" i="6" s="1"/>
  <c r="I14" i="6"/>
  <c r="K14" i="6" s="1"/>
  <c r="I45" i="6"/>
  <c r="K45" i="6" s="1"/>
  <c r="I76" i="6"/>
  <c r="K76" i="6" s="1"/>
  <c r="I99" i="6"/>
  <c r="K99" i="6" s="1"/>
  <c r="I122" i="6"/>
  <c r="K122" i="6" s="1"/>
  <c r="I145" i="6"/>
  <c r="K145" i="6" s="1"/>
  <c r="I163" i="6"/>
  <c r="K163" i="6" s="1"/>
  <c r="I186" i="6"/>
  <c r="K186" i="6" s="1"/>
  <c r="I78" i="6"/>
  <c r="K78" i="6" s="1"/>
  <c r="I146" i="6"/>
  <c r="K146" i="6" s="1"/>
  <c r="I194" i="6"/>
  <c r="K194" i="6" s="1"/>
  <c r="I129" i="6"/>
  <c r="K129" i="6" s="1"/>
  <c r="I77" i="6"/>
  <c r="K77" i="6" s="1"/>
  <c r="I22" i="6"/>
  <c r="K22" i="6" s="1"/>
  <c r="I86" i="6"/>
  <c r="K86" i="6" s="1"/>
  <c r="I147" i="6"/>
  <c r="K147" i="6" s="1"/>
  <c r="I187" i="6"/>
  <c r="K187" i="6" s="1"/>
  <c r="I25" i="6"/>
  <c r="K25" i="6" s="1"/>
  <c r="I105" i="6"/>
  <c r="K105" i="6" s="1"/>
  <c r="I153" i="6"/>
  <c r="K153" i="6" s="1"/>
  <c r="I54" i="6"/>
  <c r="K54" i="6" s="1"/>
  <c r="I130" i="6"/>
  <c r="K130" i="6" s="1"/>
  <c r="I26" i="6"/>
  <c r="K26" i="6" s="1"/>
  <c r="I106" i="6"/>
  <c r="K106" i="6" s="1"/>
  <c r="I169" i="6"/>
  <c r="K169" i="6" s="1"/>
  <c r="I193" i="6"/>
  <c r="K193" i="6" s="1"/>
  <c r="I46" i="6"/>
  <c r="K46" i="6" s="1"/>
  <c r="I107" i="6"/>
  <c r="K107" i="6" s="1"/>
  <c r="I170" i="6"/>
  <c r="K170" i="6" s="1"/>
  <c r="I123" i="6"/>
  <c r="K123" i="6" s="1"/>
  <c r="I171" i="6"/>
  <c r="K171" i="6" s="1"/>
  <c r="I57" i="6"/>
  <c r="K57" i="6" s="1"/>
  <c r="H16" i="1"/>
  <c r="H21" i="1" s="1"/>
  <c r="H11" i="1" s="1"/>
  <c r="I11" i="1" s="1"/>
  <c r="J11" i="1" s="1"/>
  <c r="K203" i="6" l="1"/>
  <c r="Q11" i="6" s="1"/>
  <c r="Q12" i="6" s="1"/>
  <c r="K204" i="6"/>
  <c r="H12" i="1"/>
  <c r="I12" i="1" s="1"/>
  <c r="J12" i="1" s="1"/>
  <c r="H7" i="1"/>
  <c r="I7" i="1" s="1"/>
  <c r="J7" i="1" s="1"/>
  <c r="H3" i="1"/>
  <c r="I3" i="1" s="1"/>
  <c r="J3" i="1" s="1"/>
  <c r="H5" i="1"/>
  <c r="I5" i="1" s="1"/>
  <c r="J5" i="1" s="1"/>
  <c r="H8" i="1"/>
  <c r="I8" i="1" s="1"/>
  <c r="J8" i="1" s="1"/>
  <c r="H6" i="1"/>
  <c r="I6" i="1" s="1"/>
  <c r="J6" i="1" s="1"/>
  <c r="H4" i="1"/>
  <c r="I4" i="1" s="1"/>
  <c r="J4" i="1" s="1"/>
  <c r="H10" i="1"/>
  <c r="I10" i="1" s="1"/>
  <c r="J10" i="1" s="1"/>
  <c r="H9" i="1"/>
  <c r="I9" i="1" s="1"/>
  <c r="J9" i="1" s="1"/>
  <c r="J13" i="1" l="1"/>
  <c r="C203" i="9" l="1"/>
  <c r="C204" i="9"/>
  <c r="E27" i="9" s="1"/>
  <c r="F27" i="9" s="1"/>
  <c r="E144" i="9" l="1"/>
  <c r="F144" i="9" s="1"/>
  <c r="L10" i="9"/>
  <c r="M10" i="9" s="1"/>
  <c r="L47" i="9"/>
  <c r="M47" i="9" s="1"/>
  <c r="L20" i="9"/>
  <c r="M20" i="9" s="1"/>
  <c r="L147" i="9"/>
  <c r="M147" i="9" s="1"/>
  <c r="L159" i="9"/>
  <c r="M159" i="9" s="1"/>
  <c r="E75" i="9"/>
  <c r="F75" i="9" s="1"/>
  <c r="L99" i="9"/>
  <c r="M99" i="9" s="1"/>
  <c r="L9" i="9"/>
  <c r="M9" i="9" s="1"/>
  <c r="E50" i="9"/>
  <c r="F50" i="9" s="1"/>
  <c r="L109" i="9"/>
  <c r="M109" i="9" s="1"/>
  <c r="L152" i="9"/>
  <c r="M152" i="9" s="1"/>
  <c r="L15" i="9"/>
  <c r="M15" i="9" s="1"/>
  <c r="L75" i="9"/>
  <c r="M75" i="9" s="1"/>
  <c r="L124" i="9"/>
  <c r="M124" i="9" s="1"/>
  <c r="E70" i="9"/>
  <c r="F70" i="9" s="1"/>
  <c r="L102" i="9"/>
  <c r="M102" i="9" s="1"/>
  <c r="L129" i="9"/>
  <c r="M129" i="9" s="1"/>
  <c r="E14" i="9"/>
  <c r="F14" i="9" s="1"/>
  <c r="L33" i="9"/>
  <c r="M33" i="9" s="1"/>
  <c r="L66" i="9"/>
  <c r="M66" i="9" s="1"/>
  <c r="L92" i="9"/>
  <c r="M92" i="9" s="1"/>
  <c r="L157" i="9"/>
  <c r="M157" i="9" s="1"/>
  <c r="E18" i="9"/>
  <c r="F18" i="9" s="1"/>
  <c r="L65" i="9"/>
  <c r="M65" i="9" s="1"/>
  <c r="L117" i="9"/>
  <c r="M117" i="9" s="1"/>
  <c r="L118" i="9"/>
  <c r="M118" i="9" s="1"/>
  <c r="E67" i="9"/>
  <c r="F67" i="9" s="1"/>
  <c r="L87" i="9"/>
  <c r="M87" i="9" s="1"/>
  <c r="L125" i="9"/>
  <c r="M125" i="9" s="1"/>
  <c r="L149" i="9"/>
  <c r="M149" i="9" s="1"/>
  <c r="L34" i="9"/>
  <c r="M34" i="9" s="1"/>
  <c r="E71" i="9"/>
  <c r="F71" i="9" s="1"/>
  <c r="L93" i="9"/>
  <c r="M93" i="9" s="1"/>
  <c r="E156" i="9"/>
  <c r="F156" i="9" s="1"/>
  <c r="E143" i="9"/>
  <c r="F143" i="9" s="1"/>
  <c r="E151" i="9"/>
  <c r="F151" i="9" s="1"/>
  <c r="E147" i="9"/>
  <c r="F147" i="9" s="1"/>
  <c r="E52" i="9"/>
  <c r="F52" i="9" s="1"/>
  <c r="E145" i="9"/>
  <c r="F145" i="9" s="1"/>
  <c r="E91" i="9"/>
  <c r="F91" i="9" s="1"/>
  <c r="E110" i="9"/>
  <c r="F110" i="9" s="1"/>
  <c r="E72" i="9"/>
  <c r="F72" i="9" s="1"/>
  <c r="E82" i="9"/>
  <c r="F82" i="9" s="1"/>
  <c r="E77" i="9"/>
  <c r="F77" i="9" s="1"/>
  <c r="E86" i="9"/>
  <c r="F86" i="9" s="1"/>
  <c r="E54" i="9"/>
  <c r="F54" i="9" s="1"/>
  <c r="E137" i="9"/>
  <c r="F137" i="9" s="1"/>
  <c r="E126" i="9"/>
  <c r="F126" i="9" s="1"/>
  <c r="E59" i="9"/>
  <c r="F59" i="9" s="1"/>
  <c r="E4" i="9"/>
  <c r="F4" i="9" s="1"/>
  <c r="E87" i="9"/>
  <c r="F87" i="9" s="1"/>
  <c r="E134" i="9"/>
  <c r="F134" i="9" s="1"/>
  <c r="E28" i="9"/>
  <c r="F28" i="9" s="1"/>
  <c r="E46" i="9"/>
  <c r="F46" i="9" s="1"/>
  <c r="E32" i="9"/>
  <c r="F32" i="9" s="1"/>
  <c r="E19" i="9"/>
  <c r="F19" i="9" s="1"/>
  <c r="E116" i="9"/>
  <c r="F116" i="9" s="1"/>
  <c r="E111" i="9"/>
  <c r="F111" i="9" s="1"/>
  <c r="E142" i="9"/>
  <c r="F142" i="9" s="1"/>
  <c r="E69" i="9"/>
  <c r="F69" i="9" s="1"/>
  <c r="E11" i="9"/>
  <c r="F11" i="9" s="1"/>
  <c r="E127" i="9"/>
  <c r="F127" i="9" s="1"/>
  <c r="E53" i="9"/>
  <c r="F53" i="9" s="1"/>
  <c r="L22" i="9"/>
  <c r="M22" i="9" s="1"/>
  <c r="L69" i="9"/>
  <c r="M69" i="9" s="1"/>
  <c r="L105" i="9"/>
  <c r="M105" i="9" s="1"/>
  <c r="L43" i="9"/>
  <c r="M43" i="9" s="1"/>
  <c r="L84" i="9"/>
  <c r="M84" i="9" s="1"/>
  <c r="L138" i="9"/>
  <c r="M138" i="9" s="1"/>
  <c r="E6" i="9"/>
  <c r="F6" i="9" s="1"/>
  <c r="L86" i="9"/>
  <c r="M86" i="9" s="1"/>
  <c r="L97" i="9"/>
  <c r="M97" i="9" s="1"/>
  <c r="L55" i="9"/>
  <c r="M55" i="9" s="1"/>
  <c r="E108" i="9"/>
  <c r="F108" i="9" s="1"/>
  <c r="L130" i="9"/>
  <c r="M130" i="9" s="1"/>
  <c r="L153" i="9"/>
  <c r="M153" i="9" s="1"/>
  <c r="E37" i="9"/>
  <c r="F37" i="9" s="1"/>
  <c r="L70" i="9"/>
  <c r="M70" i="9" s="1"/>
  <c r="E112" i="9"/>
  <c r="F112" i="9" s="1"/>
  <c r="E3" i="9"/>
  <c r="F3" i="9" s="1"/>
  <c r="E136" i="9"/>
  <c r="F136" i="9" s="1"/>
  <c r="L23" i="9"/>
  <c r="M23" i="9" s="1"/>
  <c r="L83" i="9"/>
  <c r="M83" i="9" s="1"/>
  <c r="L37" i="9"/>
  <c r="M37" i="9" s="1"/>
  <c r="E153" i="9"/>
  <c r="F153" i="9" s="1"/>
  <c r="L135" i="9"/>
  <c r="M135" i="9" s="1"/>
  <c r="L58" i="9"/>
  <c r="M58" i="9" s="1"/>
  <c r="L60" i="9"/>
  <c r="M60" i="9" s="1"/>
  <c r="L26" i="9"/>
  <c r="M26" i="9" s="1"/>
  <c r="L64" i="9"/>
  <c r="M64" i="9" s="1"/>
  <c r="L132" i="9"/>
  <c r="M132" i="9" s="1"/>
  <c r="L101" i="9"/>
  <c r="M101" i="9" s="1"/>
  <c r="L24" i="9"/>
  <c r="M24" i="9" s="1"/>
  <c r="E81" i="9"/>
  <c r="F81" i="9" s="1"/>
  <c r="E8" i="9"/>
  <c r="F8" i="9" s="1"/>
  <c r="L79" i="9"/>
  <c r="M79" i="9" s="1"/>
  <c r="L115" i="9"/>
  <c r="M115" i="9" s="1"/>
  <c r="L4" i="9"/>
  <c r="M4" i="9" s="1"/>
  <c r="E25" i="9"/>
  <c r="F25" i="9" s="1"/>
  <c r="E42" i="9"/>
  <c r="F42" i="9" s="1"/>
  <c r="E76" i="9"/>
  <c r="F76" i="9" s="1"/>
  <c r="L98" i="9"/>
  <c r="M98" i="9" s="1"/>
  <c r="L6" i="9"/>
  <c r="M6" i="9" s="1"/>
  <c r="L25" i="9"/>
  <c r="M25" i="9" s="1"/>
  <c r="E89" i="9"/>
  <c r="F89" i="9" s="1"/>
  <c r="L137" i="9"/>
  <c r="M137" i="9" s="1"/>
  <c r="L12" i="9"/>
  <c r="M12" i="9" s="1"/>
  <c r="L72" i="9"/>
  <c r="M72" i="9" s="1"/>
  <c r="L108" i="9"/>
  <c r="M108" i="9" s="1"/>
  <c r="E131" i="9"/>
  <c r="F131" i="9" s="1"/>
  <c r="E124" i="9"/>
  <c r="F124" i="9" s="1"/>
  <c r="L49" i="9"/>
  <c r="M49" i="9" s="1"/>
  <c r="L85" i="9"/>
  <c r="M85" i="9" s="1"/>
  <c r="L114" i="9"/>
  <c r="M114" i="9" s="1"/>
  <c r="E161" i="9"/>
  <c r="F161" i="9" s="1"/>
  <c r="L3" i="9"/>
  <c r="M3" i="9" s="1"/>
  <c r="E146" i="9"/>
  <c r="F146" i="9" s="1"/>
  <c r="E150" i="9"/>
  <c r="F150" i="9" s="1"/>
  <c r="E158" i="9"/>
  <c r="F158" i="9" s="1"/>
  <c r="E39" i="9"/>
  <c r="F39" i="9" s="1"/>
  <c r="E120" i="9"/>
  <c r="F120" i="9" s="1"/>
  <c r="E94" i="9"/>
  <c r="F94" i="9" s="1"/>
  <c r="E97" i="9"/>
  <c r="F97" i="9" s="1"/>
  <c r="E10" i="9"/>
  <c r="F10" i="9" s="1"/>
  <c r="E38" i="9"/>
  <c r="F38" i="9" s="1"/>
  <c r="E93" i="9"/>
  <c r="F93" i="9" s="1"/>
  <c r="E35" i="9"/>
  <c r="F35" i="9" s="1"/>
  <c r="E60" i="9"/>
  <c r="F60" i="9" s="1"/>
  <c r="E41" i="9"/>
  <c r="F41" i="9" s="1"/>
  <c r="E65" i="9"/>
  <c r="F65" i="9" s="1"/>
  <c r="E103" i="9"/>
  <c r="F103" i="9" s="1"/>
  <c r="E34" i="9"/>
  <c r="F34" i="9" s="1"/>
  <c r="E74" i="9"/>
  <c r="F74" i="9" s="1"/>
  <c r="E105" i="9"/>
  <c r="F105" i="9" s="1"/>
  <c r="E157" i="9"/>
  <c r="F157" i="9" s="1"/>
  <c r="E119" i="9"/>
  <c r="F119" i="9" s="1"/>
  <c r="E68" i="9"/>
  <c r="F68" i="9" s="1"/>
  <c r="E5" i="9"/>
  <c r="F5" i="9" s="1"/>
  <c r="E57" i="9"/>
  <c r="F57" i="9" s="1"/>
  <c r="E118" i="9"/>
  <c r="F118" i="9" s="1"/>
  <c r="E22" i="9"/>
  <c r="F22" i="9" s="1"/>
  <c r="E154" i="9"/>
  <c r="F154" i="9" s="1"/>
  <c r="L51" i="9"/>
  <c r="M51" i="9" s="1"/>
  <c r="L44" i="9"/>
  <c r="M44" i="9" s="1"/>
  <c r="L36" i="9"/>
  <c r="M36" i="9" s="1"/>
  <c r="L82" i="9"/>
  <c r="M82" i="9" s="1"/>
  <c r="L120" i="9"/>
  <c r="M120" i="9" s="1"/>
  <c r="L48" i="9"/>
  <c r="M48" i="9" s="1"/>
  <c r="L111" i="9"/>
  <c r="M111" i="9" s="1"/>
  <c r="L142" i="9"/>
  <c r="M142" i="9" s="1"/>
  <c r="L17" i="9"/>
  <c r="M17" i="9" s="1"/>
  <c r="L113" i="9"/>
  <c r="M113" i="9" s="1"/>
  <c r="E107" i="9"/>
  <c r="F107" i="9" s="1"/>
  <c r="L61" i="9"/>
  <c r="M61" i="9" s="1"/>
  <c r="L119" i="9"/>
  <c r="M119" i="9" s="1"/>
  <c r="E133" i="9"/>
  <c r="F133" i="9" s="1"/>
  <c r="L161" i="9"/>
  <c r="M161" i="9" s="1"/>
  <c r="L38" i="9"/>
  <c r="M38" i="9" s="1"/>
  <c r="E85" i="9"/>
  <c r="F85" i="9" s="1"/>
  <c r="E123" i="9"/>
  <c r="F123" i="9" s="1"/>
  <c r="L29" i="9"/>
  <c r="M29" i="9" s="1"/>
  <c r="L127" i="9"/>
  <c r="M127" i="9" s="1"/>
  <c r="L112" i="9"/>
  <c r="M112" i="9" s="1"/>
  <c r="L151" i="9"/>
  <c r="M151" i="9" s="1"/>
  <c r="L62" i="9"/>
  <c r="M62" i="9" s="1"/>
  <c r="L67" i="9"/>
  <c r="M67" i="9" s="1"/>
  <c r="L5" i="9"/>
  <c r="M5" i="9" s="1"/>
  <c r="L30" i="9"/>
  <c r="M30" i="9" s="1"/>
  <c r="L71" i="9"/>
  <c r="M71" i="9" s="1"/>
  <c r="L140" i="9"/>
  <c r="M140" i="9" s="1"/>
  <c r="L11" i="9"/>
  <c r="M11" i="9" s="1"/>
  <c r="L41" i="9"/>
  <c r="M41" i="9" s="1"/>
  <c r="L94" i="9"/>
  <c r="M94" i="9" s="1"/>
  <c r="E31" i="9"/>
  <c r="F31" i="9" s="1"/>
  <c r="L88" i="9"/>
  <c r="M88" i="9" s="1"/>
  <c r="E155" i="9"/>
  <c r="F155" i="9" s="1"/>
  <c r="L8" i="9"/>
  <c r="M8" i="9" s="1"/>
  <c r="L27" i="9"/>
  <c r="M27" i="9" s="1"/>
  <c r="L57" i="9"/>
  <c r="M57" i="9" s="1"/>
  <c r="L77" i="9"/>
  <c r="M77" i="9" s="1"/>
  <c r="L110" i="9"/>
  <c r="M110" i="9" s="1"/>
  <c r="L14" i="9"/>
  <c r="M14" i="9" s="1"/>
  <c r="L42" i="9"/>
  <c r="M42" i="9" s="1"/>
  <c r="L100" i="9"/>
  <c r="M100" i="9" s="1"/>
  <c r="L145" i="9"/>
  <c r="M145" i="9" s="1"/>
  <c r="E58" i="9"/>
  <c r="F58" i="9" s="1"/>
  <c r="L74" i="9"/>
  <c r="M74" i="9" s="1"/>
  <c r="L121" i="9"/>
  <c r="M121" i="9" s="1"/>
  <c r="L133" i="9"/>
  <c r="M133" i="9" s="1"/>
  <c r="L18" i="9"/>
  <c r="M18" i="9" s="1"/>
  <c r="L54" i="9"/>
  <c r="M54" i="9" s="1"/>
  <c r="L89" i="9"/>
  <c r="M89" i="9" s="1"/>
  <c r="L131" i="9"/>
  <c r="M131" i="9" s="1"/>
  <c r="E132" i="9"/>
  <c r="F132" i="9" s="1"/>
  <c r="L40" i="9"/>
  <c r="M40" i="9" s="1"/>
  <c r="L158" i="9"/>
  <c r="M158" i="9" s="1"/>
  <c r="L139" i="9"/>
  <c r="M139" i="9" s="1"/>
  <c r="L143" i="9"/>
  <c r="M143" i="9" s="1"/>
  <c r="L78" i="9"/>
  <c r="M78" i="9" s="1"/>
  <c r="L80" i="9"/>
  <c r="M80" i="9" s="1"/>
  <c r="L7" i="9"/>
  <c r="M7" i="9" s="1"/>
  <c r="L32" i="9"/>
  <c r="M32" i="9" s="1"/>
  <c r="L107" i="9"/>
  <c r="M107" i="9" s="1"/>
  <c r="L148" i="9"/>
  <c r="M148" i="9" s="1"/>
  <c r="L13" i="9"/>
  <c r="M13" i="9" s="1"/>
  <c r="E63" i="9"/>
  <c r="F63" i="9" s="1"/>
  <c r="L122" i="9"/>
  <c r="M122" i="9" s="1"/>
  <c r="L50" i="9"/>
  <c r="M50" i="9" s="1"/>
  <c r="L90" i="9"/>
  <c r="M90" i="9" s="1"/>
  <c r="L116" i="9"/>
  <c r="M116" i="9" s="1"/>
  <c r="E12" i="9"/>
  <c r="F12" i="9" s="1"/>
  <c r="L31" i="9"/>
  <c r="M31" i="9" s="1"/>
  <c r="L63" i="9"/>
  <c r="M63" i="9" s="1"/>
  <c r="L81" i="9"/>
  <c r="M81" i="9" s="1"/>
  <c r="E125" i="9"/>
  <c r="F125" i="9" s="1"/>
  <c r="L16" i="9"/>
  <c r="M16" i="9" s="1"/>
  <c r="L59" i="9"/>
  <c r="M59" i="9" s="1"/>
  <c r="L106" i="9"/>
  <c r="M106" i="9" s="1"/>
  <c r="L160" i="9"/>
  <c r="M160" i="9" s="1"/>
  <c r="E62" i="9"/>
  <c r="F62" i="9" s="1"/>
  <c r="L76" i="9"/>
  <c r="M76" i="9" s="1"/>
  <c r="L123" i="9"/>
  <c r="M123" i="9" s="1"/>
  <c r="L141" i="9"/>
  <c r="M141" i="9" s="1"/>
  <c r="E26" i="9"/>
  <c r="F26" i="9" s="1"/>
  <c r="L56" i="9"/>
  <c r="M56" i="9" s="1"/>
  <c r="L91" i="9"/>
  <c r="M91" i="9" s="1"/>
  <c r="L156" i="9"/>
  <c r="M156" i="9" s="1"/>
  <c r="E140" i="9"/>
  <c r="F140" i="9" s="1"/>
  <c r="E135" i="9"/>
  <c r="F135" i="9" s="1"/>
  <c r="E139" i="9"/>
  <c r="F139" i="9" s="1"/>
  <c r="E129" i="9"/>
  <c r="F129" i="9" s="1"/>
  <c r="E113" i="9"/>
  <c r="F113" i="9" s="1"/>
  <c r="E78" i="9"/>
  <c r="F78" i="9" s="1"/>
  <c r="E117" i="9"/>
  <c r="F117" i="9" s="1"/>
  <c r="E64" i="9"/>
  <c r="F64" i="9" s="1"/>
  <c r="E80" i="9"/>
  <c r="F80" i="9" s="1"/>
  <c r="E106" i="9"/>
  <c r="F106" i="9" s="1"/>
  <c r="E152" i="9"/>
  <c r="F152" i="9" s="1"/>
  <c r="E45" i="9"/>
  <c r="F45" i="9" s="1"/>
  <c r="E79" i="9"/>
  <c r="F79" i="9" s="1"/>
  <c r="E23" i="9"/>
  <c r="F23" i="9" s="1"/>
  <c r="E49" i="9"/>
  <c r="F49" i="9" s="1"/>
  <c r="E66" i="9"/>
  <c r="F66" i="9" s="1"/>
  <c r="E115" i="9"/>
  <c r="F115" i="9" s="1"/>
  <c r="E83" i="9"/>
  <c r="F83" i="9" s="1"/>
  <c r="E61" i="9"/>
  <c r="F61" i="9" s="1"/>
  <c r="E24" i="9"/>
  <c r="F24" i="9" s="1"/>
  <c r="E9" i="9"/>
  <c r="F9" i="9" s="1"/>
  <c r="E33" i="9"/>
  <c r="F33" i="9" s="1"/>
  <c r="E13" i="9"/>
  <c r="F13" i="9" s="1"/>
  <c r="E21" i="9"/>
  <c r="F21" i="9" s="1"/>
  <c r="E90" i="9"/>
  <c r="F90" i="9" s="1"/>
  <c r="E30" i="9"/>
  <c r="F30" i="9" s="1"/>
  <c r="E99" i="9"/>
  <c r="F99" i="9" s="1"/>
  <c r="E98" i="9"/>
  <c r="F98" i="9" s="1"/>
  <c r="L28" i="9"/>
  <c r="M28" i="9" s="1"/>
  <c r="L95" i="9"/>
  <c r="M95" i="9" s="1"/>
  <c r="L46" i="9"/>
  <c r="M46" i="9" s="1"/>
  <c r="L103" i="9"/>
  <c r="M103" i="9" s="1"/>
  <c r="L154" i="9"/>
  <c r="M154" i="9" s="1"/>
  <c r="L73" i="9"/>
  <c r="M73" i="9" s="1"/>
  <c r="L134" i="9"/>
  <c r="M134" i="9" s="1"/>
  <c r="L150" i="9"/>
  <c r="M150" i="9" s="1"/>
  <c r="E29" i="9"/>
  <c r="F29" i="9" s="1"/>
  <c r="L144" i="9"/>
  <c r="M144" i="9" s="1"/>
  <c r="E47" i="9"/>
  <c r="F47" i="9" s="1"/>
  <c r="L96" i="9"/>
  <c r="M96" i="9" s="1"/>
  <c r="L128" i="9"/>
  <c r="M128" i="9" s="1"/>
  <c r="E149" i="9"/>
  <c r="F149" i="9" s="1"/>
  <c r="L35" i="9"/>
  <c r="M35" i="9" s="1"/>
  <c r="L52" i="9"/>
  <c r="M52" i="9" s="1"/>
  <c r="L104" i="9"/>
  <c r="M104" i="9" s="1"/>
  <c r="E51" i="9"/>
  <c r="F51" i="9" s="1"/>
  <c r="E7" i="9"/>
  <c r="F7" i="9" s="1"/>
  <c r="E20" i="9"/>
  <c r="F20" i="9" s="1"/>
  <c r="L39" i="9"/>
  <c r="M39" i="9" s="1"/>
  <c r="L45" i="9"/>
  <c r="M45" i="9" s="1"/>
  <c r="E138" i="9"/>
  <c r="F138" i="9" s="1"/>
  <c r="E92" i="9"/>
  <c r="F92" i="9" s="1"/>
  <c r="E55" i="9"/>
  <c r="F55" i="9" s="1"/>
  <c r="E102" i="9"/>
  <c r="F102" i="9" s="1"/>
  <c r="E88" i="9"/>
  <c r="F88" i="9" s="1"/>
  <c r="L68" i="9"/>
  <c r="M68" i="9" s="1"/>
  <c r="E73" i="9"/>
  <c r="F73" i="9" s="1"/>
  <c r="E114" i="9"/>
  <c r="F114" i="9" s="1"/>
  <c r="E130" i="9"/>
  <c r="F130" i="9" s="1"/>
  <c r="E128" i="9"/>
  <c r="F128" i="9" s="1"/>
  <c r="E121" i="9"/>
  <c r="F121" i="9" s="1"/>
  <c r="E100" i="9"/>
  <c r="F100" i="9" s="1"/>
  <c r="E43" i="9"/>
  <c r="F43" i="9" s="1"/>
  <c r="E101" i="9"/>
  <c r="F101" i="9" s="1"/>
  <c r="L53" i="9"/>
  <c r="M53" i="9" s="1"/>
  <c r="E141" i="9"/>
  <c r="F141" i="9" s="1"/>
  <c r="E148" i="9"/>
  <c r="F148" i="9" s="1"/>
  <c r="E56" i="9"/>
  <c r="F56" i="9" s="1"/>
  <c r="E48" i="9"/>
  <c r="F48" i="9" s="1"/>
  <c r="E96" i="9"/>
  <c r="F96" i="9" s="1"/>
  <c r="L126" i="9"/>
  <c r="M126" i="9" s="1"/>
  <c r="L21" i="9"/>
  <c r="M21" i="9" s="1"/>
  <c r="E109" i="9"/>
  <c r="F109" i="9" s="1"/>
  <c r="E159" i="9"/>
  <c r="F159" i="9" s="1"/>
  <c r="E40" i="9"/>
  <c r="F40" i="9" s="1"/>
  <c r="E17" i="9"/>
  <c r="F17" i="9" s="1"/>
  <c r="L19" i="9"/>
  <c r="M19" i="9" s="1"/>
  <c r="E95" i="9"/>
  <c r="F95" i="9" s="1"/>
  <c r="E16" i="9"/>
  <c r="F16" i="9" s="1"/>
  <c r="E36" i="9"/>
  <c r="F36" i="9" s="1"/>
  <c r="E104" i="9"/>
  <c r="F104" i="9" s="1"/>
  <c r="E15" i="9"/>
  <c r="F15" i="9" s="1"/>
  <c r="L136" i="9"/>
  <c r="M136" i="9" s="1"/>
  <c r="L155" i="9"/>
  <c r="M155" i="9" s="1"/>
  <c r="E84" i="9"/>
  <c r="F84" i="9" s="1"/>
  <c r="E44" i="9"/>
  <c r="F44" i="9" s="1"/>
  <c r="L146" i="9"/>
  <c r="M146" i="9" s="1"/>
  <c r="E160" i="9"/>
  <c r="F160" i="9" s="1"/>
  <c r="E122" i="9"/>
  <c r="F122" i="9" s="1"/>
  <c r="M203" i="9" l="1"/>
  <c r="M204" i="9"/>
  <c r="F204" i="9"/>
  <c r="F203" i="9"/>
  <c r="P3" i="9" s="1"/>
  <c r="P4" i="9" l="1"/>
  <c r="AJ8" i="9" l="1"/>
  <c r="AJ10" i="9"/>
  <c r="AJ7" i="9"/>
  <c r="AJ5" i="9"/>
  <c r="AJ4" i="9"/>
  <c r="AJ9" i="9"/>
  <c r="AJ6" i="9"/>
  <c r="AJ3" i="9"/>
  <c r="T51" i="9"/>
  <c r="T48" i="9"/>
  <c r="T47" i="9"/>
  <c r="T46" i="9"/>
  <c r="T50" i="9"/>
  <c r="T45" i="9"/>
  <c r="T44" i="9"/>
  <c r="T49" i="9"/>
  <c r="T3" i="9"/>
  <c r="Y3" i="9" s="1"/>
  <c r="I3" i="9"/>
  <c r="J3" i="9" s="1"/>
  <c r="K3" i="9" s="1"/>
  <c r="I16" i="9"/>
  <c r="J16" i="9" s="1"/>
  <c r="K16" i="9" s="1"/>
  <c r="I20" i="9"/>
  <c r="J20" i="9" s="1"/>
  <c r="K20" i="9" s="1"/>
  <c r="T13" i="9"/>
  <c r="Y13" i="9" s="1"/>
  <c r="T39" i="9"/>
  <c r="Y39" i="9" s="1"/>
  <c r="I107" i="9"/>
  <c r="J107" i="9" s="1"/>
  <c r="K107" i="9" s="1"/>
  <c r="I134" i="9"/>
  <c r="J134" i="9" s="1"/>
  <c r="K134" i="9" s="1"/>
  <c r="I39" i="9"/>
  <c r="J39" i="9" s="1"/>
  <c r="K39" i="9" s="1"/>
  <c r="T17" i="9"/>
  <c r="Y17" i="9" s="1"/>
  <c r="T20" i="9"/>
  <c r="Y20" i="9" s="1"/>
  <c r="I64" i="9"/>
  <c r="J64" i="9" s="1"/>
  <c r="K64" i="9" s="1"/>
  <c r="I144" i="9"/>
  <c r="J144" i="9" s="1"/>
  <c r="K144" i="9" s="1"/>
  <c r="I69" i="9"/>
  <c r="J69" i="9" s="1"/>
  <c r="K69" i="9" s="1"/>
  <c r="I62" i="9"/>
  <c r="J62" i="9" s="1"/>
  <c r="K62" i="9" s="1"/>
  <c r="I143" i="9"/>
  <c r="J143" i="9" s="1"/>
  <c r="K143" i="9" s="1"/>
  <c r="I34" i="9"/>
  <c r="J34" i="9" s="1"/>
  <c r="K34" i="9" s="1"/>
  <c r="I122" i="9"/>
  <c r="J122" i="9" s="1"/>
  <c r="K122" i="9" s="1"/>
  <c r="I98" i="9"/>
  <c r="J98" i="9" s="1"/>
  <c r="K98" i="9" s="1"/>
  <c r="T41" i="9"/>
  <c r="Y41" i="9" s="1"/>
  <c r="I76" i="9"/>
  <c r="J76" i="9" s="1"/>
  <c r="K76" i="9" s="1"/>
  <c r="T37" i="9"/>
  <c r="Y37" i="9" s="1"/>
  <c r="I84" i="9"/>
  <c r="J84" i="9" s="1"/>
  <c r="K84" i="9" s="1"/>
  <c r="I24" i="9"/>
  <c r="J24" i="9" s="1"/>
  <c r="K24" i="9" s="1"/>
  <c r="I28" i="9"/>
  <c r="J28" i="9" s="1"/>
  <c r="K28" i="9" s="1"/>
  <c r="I130" i="9"/>
  <c r="J130" i="9" s="1"/>
  <c r="K130" i="9" s="1"/>
  <c r="I82" i="9"/>
  <c r="J82" i="9" s="1"/>
  <c r="K82" i="9" s="1"/>
  <c r="I154" i="9"/>
  <c r="J154" i="9" s="1"/>
  <c r="K154" i="9" s="1"/>
  <c r="I140" i="9"/>
  <c r="J140" i="9" s="1"/>
  <c r="K140" i="9" s="1"/>
  <c r="I155" i="9"/>
  <c r="J155" i="9" s="1"/>
  <c r="K155" i="9" s="1"/>
  <c r="T15" i="9"/>
  <c r="Y15" i="9" s="1"/>
  <c r="T4" i="9"/>
  <c r="Y4" i="9" s="1"/>
  <c r="I45" i="9"/>
  <c r="J45" i="9" s="1"/>
  <c r="K45" i="9" s="1"/>
  <c r="I127" i="9"/>
  <c r="J127" i="9" s="1"/>
  <c r="K127" i="9" s="1"/>
  <c r="I88" i="9"/>
  <c r="J88" i="9" s="1"/>
  <c r="K88" i="9" s="1"/>
  <c r="T43" i="9"/>
  <c r="Y43" i="9" s="1"/>
  <c r="I4" i="9"/>
  <c r="J4" i="9" s="1"/>
  <c r="K4" i="9" s="1"/>
  <c r="I79" i="9"/>
  <c r="J79" i="9" s="1"/>
  <c r="K79" i="9" s="1"/>
  <c r="I101" i="9"/>
  <c r="J101" i="9" s="1"/>
  <c r="K101" i="9" s="1"/>
  <c r="I80" i="9"/>
  <c r="J80" i="9" s="1"/>
  <c r="K80" i="9" s="1"/>
  <c r="I13" i="9"/>
  <c r="J13" i="9" s="1"/>
  <c r="K13" i="9" s="1"/>
  <c r="I123" i="9"/>
  <c r="J123" i="9" s="1"/>
  <c r="K123" i="9" s="1"/>
  <c r="I153" i="9"/>
  <c r="J153" i="9" s="1"/>
  <c r="K153" i="9" s="1"/>
  <c r="I103" i="9"/>
  <c r="J103" i="9" s="1"/>
  <c r="K103" i="9" s="1"/>
  <c r="T32" i="9"/>
  <c r="Y32" i="9" s="1"/>
  <c r="I40" i="9"/>
  <c r="J40" i="9" s="1"/>
  <c r="K40" i="9" s="1"/>
  <c r="I111" i="9"/>
  <c r="J111" i="9" s="1"/>
  <c r="K111" i="9" s="1"/>
  <c r="I142" i="9"/>
  <c r="J142" i="9" s="1"/>
  <c r="K142" i="9" s="1"/>
  <c r="T5" i="9"/>
  <c r="Y5" i="9" s="1"/>
  <c r="T26" i="9"/>
  <c r="Y26" i="9" s="1"/>
  <c r="T42" i="9"/>
  <c r="Y42" i="9" s="1"/>
  <c r="I55" i="9"/>
  <c r="J55" i="9" s="1"/>
  <c r="K55" i="9" s="1"/>
  <c r="I77" i="9"/>
  <c r="J77" i="9" s="1"/>
  <c r="K77" i="9" s="1"/>
  <c r="I152" i="9"/>
  <c r="J152" i="9" s="1"/>
  <c r="K152" i="9" s="1"/>
  <c r="T7" i="9"/>
  <c r="Y7" i="9" s="1"/>
  <c r="I67" i="9"/>
  <c r="J67" i="9" s="1"/>
  <c r="K67" i="9" s="1"/>
  <c r="I38" i="9"/>
  <c r="J38" i="9" s="1"/>
  <c r="K38" i="9" s="1"/>
  <c r="T27" i="9"/>
  <c r="Y27" i="9" s="1"/>
  <c r="I93" i="9"/>
  <c r="J93" i="9" s="1"/>
  <c r="K93" i="9" s="1"/>
  <c r="I126" i="9"/>
  <c r="J126" i="9" s="1"/>
  <c r="K126" i="9" s="1"/>
  <c r="I27" i="9"/>
  <c r="J27" i="9" s="1"/>
  <c r="K27" i="9" s="1"/>
  <c r="I14" i="9"/>
  <c r="J14" i="9" s="1"/>
  <c r="K14" i="9" s="1"/>
  <c r="I66" i="9"/>
  <c r="J66" i="9" s="1"/>
  <c r="K66" i="9" s="1"/>
  <c r="I81" i="9"/>
  <c r="J81" i="9" s="1"/>
  <c r="K81" i="9" s="1"/>
  <c r="I54" i="9"/>
  <c r="J54" i="9" s="1"/>
  <c r="K54" i="9" s="1"/>
  <c r="T23" i="9"/>
  <c r="Y23" i="9" s="1"/>
  <c r="I9" i="9"/>
  <c r="J9" i="9" s="1"/>
  <c r="K9" i="9" s="1"/>
  <c r="I116" i="9"/>
  <c r="J116" i="9" s="1"/>
  <c r="K116" i="9" s="1"/>
  <c r="I108" i="9"/>
  <c r="J108" i="9" s="1"/>
  <c r="K108" i="9" s="1"/>
  <c r="I5" i="9"/>
  <c r="J5" i="9" s="1"/>
  <c r="K5" i="9" s="1"/>
  <c r="I132" i="9"/>
  <c r="J132" i="9" s="1"/>
  <c r="K132" i="9" s="1"/>
  <c r="I161" i="9"/>
  <c r="J161" i="9" s="1"/>
  <c r="K161" i="9" s="1"/>
  <c r="I115" i="9"/>
  <c r="J115" i="9" s="1"/>
  <c r="K115" i="9" s="1"/>
  <c r="I150" i="9"/>
  <c r="J150" i="9" s="1"/>
  <c r="K150" i="9" s="1"/>
  <c r="I118" i="9"/>
  <c r="J118" i="9" s="1"/>
  <c r="K118" i="9" s="1"/>
  <c r="I119" i="9"/>
  <c r="J119" i="9" s="1"/>
  <c r="K119" i="9" s="1"/>
  <c r="T31" i="9"/>
  <c r="Y31" i="9" s="1"/>
  <c r="I128" i="9"/>
  <c r="J128" i="9" s="1"/>
  <c r="K128" i="9" s="1"/>
  <c r="I42" i="9"/>
  <c r="J42" i="9" s="1"/>
  <c r="K42" i="9" s="1"/>
  <c r="I97" i="9"/>
  <c r="J97" i="9" s="1"/>
  <c r="K97" i="9" s="1"/>
  <c r="I145" i="9"/>
  <c r="J145" i="9" s="1"/>
  <c r="K145" i="9" s="1"/>
  <c r="I26" i="9"/>
  <c r="J26" i="9" s="1"/>
  <c r="K26" i="9" s="1"/>
  <c r="I44" i="9"/>
  <c r="J44" i="9" s="1"/>
  <c r="K44" i="9" s="1"/>
  <c r="T33" i="9"/>
  <c r="Y33" i="9" s="1"/>
  <c r="T21" i="9"/>
  <c r="Y21" i="9" s="1"/>
  <c r="I89" i="9"/>
  <c r="J89" i="9" s="1"/>
  <c r="K89" i="9" s="1"/>
  <c r="I59" i="9"/>
  <c r="J59" i="9" s="1"/>
  <c r="K59" i="9" s="1"/>
  <c r="T10" i="9"/>
  <c r="Y10" i="9" s="1"/>
  <c r="I87" i="9"/>
  <c r="J87" i="9" s="1"/>
  <c r="K87" i="9" s="1"/>
  <c r="I71" i="9"/>
  <c r="J71" i="9" s="1"/>
  <c r="K71" i="9" s="1"/>
  <c r="T9" i="9"/>
  <c r="Y9" i="9" s="1"/>
  <c r="T8" i="9"/>
  <c r="Y8" i="9" s="1"/>
  <c r="I22" i="9"/>
  <c r="J22" i="9" s="1"/>
  <c r="K22" i="9" s="1"/>
  <c r="I148" i="9"/>
  <c r="J148" i="9" s="1"/>
  <c r="K148" i="9" s="1"/>
  <c r="I102" i="9"/>
  <c r="J102" i="9" s="1"/>
  <c r="K102" i="9" s="1"/>
  <c r="I129" i="9"/>
  <c r="J129" i="9" s="1"/>
  <c r="K129" i="9" s="1"/>
  <c r="I30" i="9"/>
  <c r="J30" i="9" s="1"/>
  <c r="K30" i="9" s="1"/>
  <c r="I25" i="9"/>
  <c r="J25" i="9" s="1"/>
  <c r="K25" i="9" s="1"/>
  <c r="I112" i="9"/>
  <c r="J112" i="9" s="1"/>
  <c r="K112" i="9" s="1"/>
  <c r="T11" i="9"/>
  <c r="Y11" i="9" s="1"/>
  <c r="T19" i="9"/>
  <c r="Y19" i="9" s="1"/>
  <c r="I125" i="9"/>
  <c r="J125" i="9" s="1"/>
  <c r="K125" i="9" s="1"/>
  <c r="I32" i="9"/>
  <c r="J32" i="9" s="1"/>
  <c r="K32" i="9" s="1"/>
  <c r="I47" i="9"/>
  <c r="J47" i="9" s="1"/>
  <c r="K47" i="9" s="1"/>
  <c r="I83" i="9"/>
  <c r="J83" i="9" s="1"/>
  <c r="K83" i="9" s="1"/>
  <c r="I159" i="9"/>
  <c r="J159" i="9" s="1"/>
  <c r="K159" i="9" s="1"/>
  <c r="T30" i="9"/>
  <c r="Y30" i="9" s="1"/>
  <c r="I117" i="9"/>
  <c r="J117" i="9" s="1"/>
  <c r="K117" i="9" s="1"/>
  <c r="I149" i="9"/>
  <c r="J149" i="9" s="1"/>
  <c r="K149" i="9" s="1"/>
  <c r="I65" i="9"/>
  <c r="J65" i="9" s="1"/>
  <c r="K65" i="9" s="1"/>
  <c r="I35" i="9"/>
  <c r="J35" i="9" s="1"/>
  <c r="K35" i="9" s="1"/>
  <c r="I23" i="9"/>
  <c r="J23" i="9" s="1"/>
  <c r="K23" i="9" s="1"/>
  <c r="I31" i="9"/>
  <c r="J31" i="9" s="1"/>
  <c r="K31" i="9" s="1"/>
  <c r="I158" i="9"/>
  <c r="J158" i="9" s="1"/>
  <c r="K158" i="9" s="1"/>
  <c r="I6" i="9"/>
  <c r="J6" i="9" s="1"/>
  <c r="K6" i="9" s="1"/>
  <c r="I46" i="9"/>
  <c r="J46" i="9" s="1"/>
  <c r="K46" i="9" s="1"/>
  <c r="I78" i="9"/>
  <c r="J78" i="9" s="1"/>
  <c r="K78" i="9" s="1"/>
  <c r="T6" i="9"/>
  <c r="Y6" i="9" s="1"/>
  <c r="T16" i="9"/>
  <c r="Y16" i="9" s="1"/>
  <c r="I146" i="9"/>
  <c r="J146" i="9" s="1"/>
  <c r="K146" i="9" s="1"/>
  <c r="I121" i="9"/>
  <c r="J121" i="9" s="1"/>
  <c r="K121" i="9" s="1"/>
  <c r="I95" i="9"/>
  <c r="J95" i="9" s="1"/>
  <c r="K95" i="9" s="1"/>
  <c r="I19" i="9"/>
  <c r="J19" i="9" s="1"/>
  <c r="K19" i="9" s="1"/>
  <c r="I137" i="9"/>
  <c r="J137" i="9" s="1"/>
  <c r="K137" i="9" s="1"/>
  <c r="I75" i="9"/>
  <c r="J75" i="9" s="1"/>
  <c r="K75" i="9" s="1"/>
  <c r="T28" i="9"/>
  <c r="Y28" i="9" s="1"/>
  <c r="I8" i="9"/>
  <c r="J8" i="9" s="1"/>
  <c r="K8" i="9" s="1"/>
  <c r="I114" i="9"/>
  <c r="J114" i="9" s="1"/>
  <c r="K114" i="9" s="1"/>
  <c r="I96" i="9"/>
  <c r="J96" i="9" s="1"/>
  <c r="K96" i="9" s="1"/>
  <c r="I49" i="9"/>
  <c r="J49" i="9" s="1"/>
  <c r="K49" i="9" s="1"/>
  <c r="T35" i="9"/>
  <c r="Y35" i="9" s="1"/>
  <c r="I157" i="9"/>
  <c r="J157" i="9" s="1"/>
  <c r="K157" i="9" s="1"/>
  <c r="I92" i="9"/>
  <c r="J92" i="9" s="1"/>
  <c r="K92" i="9" s="1"/>
  <c r="I52" i="9"/>
  <c r="J52" i="9" s="1"/>
  <c r="K52" i="9" s="1"/>
  <c r="I53" i="9"/>
  <c r="J53" i="9" s="1"/>
  <c r="K53" i="9" s="1"/>
  <c r="T38" i="9"/>
  <c r="Y38" i="9" s="1"/>
  <c r="I70" i="9"/>
  <c r="J70" i="9" s="1"/>
  <c r="K70" i="9" s="1"/>
  <c r="I74" i="9"/>
  <c r="J74" i="9" s="1"/>
  <c r="K74" i="9" s="1"/>
  <c r="T22" i="9"/>
  <c r="Y22" i="9" s="1"/>
  <c r="I120" i="9"/>
  <c r="J120" i="9" s="1"/>
  <c r="K120" i="9" s="1"/>
  <c r="I99" i="9"/>
  <c r="J99" i="9" s="1"/>
  <c r="K99" i="9" s="1"/>
  <c r="I29" i="9"/>
  <c r="J29" i="9" s="1"/>
  <c r="K29" i="9" s="1"/>
  <c r="I136" i="9"/>
  <c r="J136" i="9" s="1"/>
  <c r="K136" i="9" s="1"/>
  <c r="I41" i="9"/>
  <c r="J41" i="9" s="1"/>
  <c r="K41" i="9" s="1"/>
  <c r="I141" i="9"/>
  <c r="J141" i="9" s="1"/>
  <c r="K141" i="9" s="1"/>
  <c r="I85" i="9"/>
  <c r="J85" i="9" s="1"/>
  <c r="K85" i="9" s="1"/>
  <c r="T40" i="9"/>
  <c r="Y40" i="9" s="1"/>
  <c r="T36" i="9"/>
  <c r="Y36" i="9" s="1"/>
  <c r="I90" i="9"/>
  <c r="J90" i="9" s="1"/>
  <c r="K90" i="9" s="1"/>
  <c r="I104" i="9"/>
  <c r="J104" i="9" s="1"/>
  <c r="K104" i="9" s="1"/>
  <c r="T34" i="9"/>
  <c r="Y34" i="9" s="1"/>
  <c r="I139" i="9"/>
  <c r="J139" i="9" s="1"/>
  <c r="K139" i="9" s="1"/>
  <c r="I72" i="9"/>
  <c r="J72" i="9" s="1"/>
  <c r="K72" i="9" s="1"/>
  <c r="I11" i="9"/>
  <c r="J11" i="9" s="1"/>
  <c r="K11" i="9" s="1"/>
  <c r="I105" i="9"/>
  <c r="J105" i="9" s="1"/>
  <c r="K105" i="9" s="1"/>
  <c r="I36" i="9"/>
  <c r="J36" i="9" s="1"/>
  <c r="K36" i="9" s="1"/>
  <c r="I48" i="9"/>
  <c r="J48" i="9" s="1"/>
  <c r="K48" i="9" s="1"/>
  <c r="I12" i="9"/>
  <c r="J12" i="9" s="1"/>
  <c r="K12" i="9" s="1"/>
  <c r="I33" i="9"/>
  <c r="J33" i="9" s="1"/>
  <c r="K33" i="9" s="1"/>
  <c r="I43" i="9"/>
  <c r="J43" i="9" s="1"/>
  <c r="K43" i="9" s="1"/>
  <c r="I124" i="9"/>
  <c r="J124" i="9" s="1"/>
  <c r="K124" i="9" s="1"/>
  <c r="T14" i="9"/>
  <c r="Y14" i="9" s="1"/>
  <c r="I10" i="9"/>
  <c r="J10" i="9" s="1"/>
  <c r="K10" i="9" s="1"/>
  <c r="I86" i="9"/>
  <c r="J86" i="9" s="1"/>
  <c r="K86" i="9" s="1"/>
  <c r="I156" i="9"/>
  <c r="J156" i="9" s="1"/>
  <c r="K156" i="9" s="1"/>
  <c r="I17" i="9"/>
  <c r="J17" i="9" s="1"/>
  <c r="K17" i="9" s="1"/>
  <c r="T18" i="9"/>
  <c r="Y18" i="9" s="1"/>
  <c r="T25" i="9"/>
  <c r="Y25" i="9" s="1"/>
  <c r="I73" i="9"/>
  <c r="J73" i="9" s="1"/>
  <c r="K73" i="9" s="1"/>
  <c r="I7" i="9"/>
  <c r="J7" i="9" s="1"/>
  <c r="K7" i="9" s="1"/>
  <c r="I106" i="9"/>
  <c r="J106" i="9" s="1"/>
  <c r="K106" i="9" s="1"/>
  <c r="I56" i="9"/>
  <c r="J56" i="9" s="1"/>
  <c r="K56" i="9" s="1"/>
  <c r="I100" i="9"/>
  <c r="J100" i="9" s="1"/>
  <c r="K100" i="9" s="1"/>
  <c r="I63" i="9"/>
  <c r="J63" i="9" s="1"/>
  <c r="K63" i="9" s="1"/>
  <c r="I51" i="9"/>
  <c r="J51" i="9" s="1"/>
  <c r="K51" i="9" s="1"/>
  <c r="I21" i="9"/>
  <c r="J21" i="9" s="1"/>
  <c r="K21" i="9" s="1"/>
  <c r="I133" i="9"/>
  <c r="J133" i="9" s="1"/>
  <c r="K133" i="9" s="1"/>
  <c r="I61" i="9"/>
  <c r="J61" i="9" s="1"/>
  <c r="K61" i="9" s="1"/>
  <c r="I160" i="9"/>
  <c r="J160" i="9" s="1"/>
  <c r="K160" i="9" s="1"/>
  <c r="I15" i="9"/>
  <c r="J15" i="9" s="1"/>
  <c r="K15" i="9" s="1"/>
  <c r="I50" i="9"/>
  <c r="J50" i="9" s="1"/>
  <c r="K50" i="9" s="1"/>
  <c r="T24" i="9"/>
  <c r="Y24" i="9" s="1"/>
  <c r="I109" i="9"/>
  <c r="J109" i="9" s="1"/>
  <c r="K109" i="9" s="1"/>
  <c r="I110" i="9"/>
  <c r="J110" i="9" s="1"/>
  <c r="K110" i="9" s="1"/>
  <c r="I18" i="9"/>
  <c r="J18" i="9" s="1"/>
  <c r="K18" i="9" s="1"/>
  <c r="I37" i="9"/>
  <c r="J37" i="9" s="1"/>
  <c r="K37" i="9" s="1"/>
  <c r="I113" i="9"/>
  <c r="J113" i="9" s="1"/>
  <c r="K113" i="9" s="1"/>
  <c r="I147" i="9"/>
  <c r="J147" i="9" s="1"/>
  <c r="K147" i="9" s="1"/>
  <c r="T29" i="9"/>
  <c r="Y29" i="9" s="1"/>
  <c r="I94" i="9"/>
  <c r="J94" i="9" s="1"/>
  <c r="K94" i="9" s="1"/>
  <c r="I138" i="9"/>
  <c r="J138" i="9" s="1"/>
  <c r="K138" i="9" s="1"/>
  <c r="I68" i="9"/>
  <c r="J68" i="9" s="1"/>
  <c r="K68" i="9" s="1"/>
  <c r="I91" i="9"/>
  <c r="J91" i="9" s="1"/>
  <c r="K91" i="9" s="1"/>
  <c r="I131" i="9"/>
  <c r="J131" i="9" s="1"/>
  <c r="K131" i="9" s="1"/>
  <c r="T12" i="9"/>
  <c r="Y12" i="9" s="1"/>
  <c r="I60" i="9"/>
  <c r="J60" i="9" s="1"/>
  <c r="K60" i="9" s="1"/>
  <c r="I151" i="9"/>
  <c r="J151" i="9" s="1"/>
  <c r="K151" i="9" s="1"/>
  <c r="I57" i="9"/>
  <c r="J57" i="9" s="1"/>
  <c r="K57" i="9" s="1"/>
  <c r="I135" i="9"/>
  <c r="J135" i="9" s="1"/>
  <c r="K135" i="9" s="1"/>
  <c r="I58" i="9"/>
  <c r="J58" i="9" s="1"/>
  <c r="K58" i="9" s="1"/>
  <c r="Y44" i="9" l="1"/>
  <c r="AA44" i="9"/>
  <c r="K203" i="9"/>
  <c r="K204" i="9"/>
  <c r="P29" i="9" l="1"/>
  <c r="P30" i="9" s="1"/>
  <c r="Q11" i="9"/>
  <c r="Q12" i="9" s="1"/>
  <c r="P17" i="9" s="1"/>
  <c r="R58" i="9" l="1"/>
  <c r="O42" i="9"/>
  <c r="P5" i="9" s="1"/>
  <c r="O43" i="9"/>
  <c r="P6" i="9" s="1"/>
  <c r="AN10" i="9" l="1"/>
  <c r="AN4" i="9"/>
  <c r="AN9" i="9"/>
  <c r="AN6" i="9"/>
  <c r="AN7" i="9"/>
  <c r="AN3" i="9"/>
  <c r="AN8" i="9"/>
  <c r="AN5" i="9"/>
  <c r="AL5" i="9"/>
  <c r="AL7" i="9"/>
  <c r="AL4" i="9"/>
  <c r="AL9" i="9"/>
  <c r="AL6" i="9"/>
  <c r="AL10" i="9"/>
  <c r="AL3" i="9"/>
  <c r="AL8" i="9"/>
  <c r="U46" i="9"/>
  <c r="U47" i="9"/>
  <c r="U48" i="9"/>
  <c r="U50" i="9"/>
  <c r="U49" i="9"/>
  <c r="U51" i="9"/>
  <c r="U44" i="9"/>
  <c r="U45" i="9"/>
  <c r="V45" i="9"/>
  <c r="V46" i="9"/>
  <c r="V47" i="9"/>
  <c r="V48" i="9"/>
  <c r="V49" i="9"/>
  <c r="V50" i="9"/>
  <c r="V51" i="9"/>
  <c r="V44" i="9"/>
  <c r="AU150" i="9"/>
  <c r="AU12" i="9"/>
  <c r="AU26" i="9"/>
  <c r="AU22" i="9"/>
  <c r="AU121" i="9"/>
  <c r="AU133" i="9"/>
  <c r="AU16" i="9"/>
  <c r="AU107" i="9"/>
  <c r="AU94" i="9"/>
  <c r="AU158" i="9"/>
  <c r="AU47" i="9"/>
  <c r="AU33" i="9"/>
  <c r="AU59" i="9"/>
  <c r="AU54" i="9"/>
  <c r="AU62" i="9"/>
  <c r="AU145" i="9"/>
  <c r="AU127" i="9"/>
  <c r="AU76" i="9"/>
  <c r="AU142" i="9"/>
  <c r="AU119" i="9"/>
  <c r="AU144" i="9"/>
  <c r="AU111" i="9"/>
  <c r="AU28" i="9"/>
  <c r="AU75" i="9"/>
  <c r="AU122" i="9"/>
  <c r="AU120" i="9"/>
  <c r="AU58" i="9"/>
  <c r="AU23" i="9"/>
  <c r="AU105" i="9"/>
  <c r="AU30" i="9"/>
  <c r="AU52" i="9"/>
  <c r="AU51" i="9"/>
  <c r="AU99" i="9"/>
  <c r="AU126" i="9"/>
  <c r="AU61" i="9"/>
  <c r="AU50" i="9"/>
  <c r="AU146" i="9"/>
  <c r="AU154" i="9"/>
  <c r="AU147" i="9"/>
  <c r="AU100" i="9"/>
  <c r="AU8" i="9"/>
  <c r="AU63" i="9"/>
  <c r="AU53" i="9"/>
  <c r="AU108" i="9"/>
  <c r="AU155" i="9"/>
  <c r="AU115" i="9"/>
  <c r="AU85" i="9"/>
  <c r="AU21" i="9"/>
  <c r="AU93" i="9"/>
  <c r="AU14" i="9"/>
  <c r="AU39" i="9"/>
  <c r="AU113" i="9"/>
  <c r="AU86" i="9"/>
  <c r="AU74" i="9"/>
  <c r="AU80" i="9"/>
  <c r="AU41" i="9"/>
  <c r="AU70" i="9"/>
  <c r="AU31" i="9"/>
  <c r="AU138" i="9"/>
  <c r="AU135" i="9"/>
  <c r="AU24" i="9"/>
  <c r="AU125" i="9"/>
  <c r="AU79" i="9"/>
  <c r="AU67" i="9"/>
  <c r="AU95" i="9"/>
  <c r="AU160" i="9"/>
  <c r="AU102" i="9"/>
  <c r="AU124" i="9"/>
  <c r="AU123" i="9"/>
  <c r="AU66" i="9"/>
  <c r="AU84" i="9"/>
  <c r="AU134" i="9"/>
  <c r="AU37" i="9"/>
  <c r="AU11" i="9"/>
  <c r="AU97" i="9"/>
  <c r="AU81" i="9"/>
  <c r="AU38" i="9"/>
  <c r="AU45" i="9"/>
  <c r="AU49" i="9"/>
  <c r="AU4" i="9"/>
  <c r="AU104" i="9"/>
  <c r="AU103" i="9"/>
  <c r="AU35" i="9"/>
  <c r="AU132" i="9"/>
  <c r="AU43" i="9"/>
  <c r="AU72" i="9"/>
  <c r="AU82" i="9"/>
  <c r="AU20" i="9"/>
  <c r="AU143" i="9"/>
  <c r="AU69" i="9"/>
  <c r="AU5" i="9"/>
  <c r="AU64" i="9"/>
  <c r="AU116" i="9"/>
  <c r="AU136" i="9"/>
  <c r="AU13" i="9"/>
  <c r="AU34" i="9"/>
  <c r="AU156" i="9"/>
  <c r="AU27" i="9"/>
  <c r="AU89" i="9"/>
  <c r="AU17" i="9"/>
  <c r="AU153" i="9"/>
  <c r="AU137" i="9"/>
  <c r="AU36" i="9"/>
  <c r="AU101" i="9"/>
  <c r="AU114" i="9"/>
  <c r="AU32" i="9"/>
  <c r="AU46" i="9"/>
  <c r="AU77" i="9"/>
  <c r="AU90" i="9"/>
  <c r="AU159" i="9"/>
  <c r="AU15" i="9"/>
  <c r="AU48" i="9"/>
  <c r="AU18" i="9"/>
  <c r="AU10" i="9"/>
  <c r="AU149" i="9"/>
  <c r="AU65" i="9"/>
  <c r="AU57" i="9"/>
  <c r="AU73" i="9"/>
  <c r="AU161" i="9"/>
  <c r="AU151" i="9"/>
  <c r="AU87" i="9"/>
  <c r="AU139" i="9"/>
  <c r="AU25" i="9"/>
  <c r="AU83" i="9"/>
  <c r="AU88" i="9"/>
  <c r="AU141" i="9"/>
  <c r="AU112" i="9"/>
  <c r="AU9" i="9"/>
  <c r="AU130" i="9"/>
  <c r="AU109" i="9"/>
  <c r="AU98" i="9"/>
  <c r="AU157" i="9"/>
  <c r="AU7" i="9"/>
  <c r="AU96" i="9"/>
  <c r="AU148" i="9"/>
  <c r="AU106" i="9"/>
  <c r="AU140" i="9"/>
  <c r="AU40" i="9"/>
  <c r="AU92" i="9"/>
  <c r="AU68" i="9"/>
  <c r="AU78" i="9"/>
  <c r="AU152" i="9"/>
  <c r="AU42" i="9"/>
  <c r="AU117" i="9"/>
  <c r="AU3" i="9"/>
  <c r="AU55" i="9"/>
  <c r="AU129" i="9"/>
  <c r="AU44" i="9"/>
  <c r="AU19" i="9"/>
  <c r="AU6" i="9"/>
  <c r="AU60" i="9"/>
  <c r="AU71" i="9"/>
  <c r="AU110" i="9"/>
  <c r="AU128" i="9"/>
  <c r="AU91" i="9"/>
  <c r="AU118" i="9"/>
  <c r="AU131" i="9"/>
  <c r="AU29" i="9"/>
  <c r="AU56" i="9"/>
  <c r="AS25" i="9"/>
  <c r="AS135" i="9"/>
  <c r="AS46" i="9"/>
  <c r="AS128" i="9"/>
  <c r="AS28" i="9"/>
  <c r="AS132" i="9"/>
  <c r="AS42" i="9"/>
  <c r="AS64" i="9"/>
  <c r="AS19" i="9"/>
  <c r="AS59" i="9"/>
  <c r="AS17" i="9"/>
  <c r="AS101" i="9"/>
  <c r="AS90" i="9"/>
  <c r="AS67" i="9"/>
  <c r="AS6" i="9"/>
  <c r="AS130" i="9"/>
  <c r="AS92" i="9"/>
  <c r="AS50" i="9"/>
  <c r="AS21" i="9"/>
  <c r="AS105" i="9"/>
  <c r="AS97" i="9"/>
  <c r="AS73" i="9"/>
  <c r="AS115" i="9"/>
  <c r="AS49" i="9"/>
  <c r="AS78" i="9"/>
  <c r="AS122" i="9"/>
  <c r="AS121" i="9"/>
  <c r="AS79" i="9"/>
  <c r="AS54" i="9"/>
  <c r="AS57" i="9"/>
  <c r="AS100" i="9"/>
  <c r="AS41" i="9"/>
  <c r="AS61" i="9"/>
  <c r="AS137" i="9"/>
  <c r="AS66" i="9"/>
  <c r="AS108" i="9"/>
  <c r="AS12" i="9"/>
  <c r="AS110" i="9"/>
  <c r="AS76" i="9"/>
  <c r="AS111" i="9"/>
  <c r="AS81" i="9"/>
  <c r="AS48" i="9"/>
  <c r="AS155" i="9"/>
  <c r="AS82" i="9"/>
  <c r="AS151" i="9"/>
  <c r="AS141" i="9"/>
  <c r="AS86" i="9"/>
  <c r="AS88" i="9"/>
  <c r="AS40" i="9"/>
  <c r="AS39" i="9"/>
  <c r="AS119" i="9"/>
  <c r="AS29" i="9"/>
  <c r="AS104" i="9"/>
  <c r="AS102" i="9"/>
  <c r="AS120" i="9"/>
  <c r="AS68" i="9"/>
  <c r="AS13" i="9"/>
  <c r="AS143" i="9"/>
  <c r="AS94" i="9"/>
  <c r="AS75" i="9"/>
  <c r="AS77" i="9"/>
  <c r="AS7" i="9"/>
  <c r="AS31" i="9"/>
  <c r="AS113" i="9"/>
  <c r="AS52" i="9"/>
  <c r="AS91" i="9"/>
  <c r="AS58" i="9"/>
  <c r="AS123" i="9"/>
  <c r="AS109" i="9"/>
  <c r="AS114" i="9"/>
  <c r="AS152" i="9"/>
  <c r="AS72" i="9"/>
  <c r="AS129" i="9"/>
  <c r="AS35" i="9"/>
  <c r="AS70" i="9"/>
  <c r="AS126" i="9"/>
  <c r="AS9" i="9"/>
  <c r="AS142" i="9"/>
  <c r="AS22" i="9"/>
  <c r="AS33" i="9"/>
  <c r="AS93" i="9"/>
  <c r="AS43" i="9"/>
  <c r="AS18" i="9"/>
  <c r="AS134" i="9"/>
  <c r="AS51" i="9"/>
  <c r="AS53" i="9"/>
  <c r="AS36" i="9"/>
  <c r="AS98" i="9"/>
  <c r="AS157" i="9"/>
  <c r="AS140" i="9"/>
  <c r="AS26" i="9"/>
  <c r="AS99" i="9"/>
  <c r="AS5" i="9"/>
  <c r="AS131" i="9"/>
  <c r="AS65" i="9"/>
  <c r="AS8" i="9"/>
  <c r="AS117" i="9"/>
  <c r="AS103" i="9"/>
  <c r="AS16" i="9"/>
  <c r="AS56" i="9"/>
  <c r="AS89" i="9"/>
  <c r="AS133" i="9"/>
  <c r="AS44" i="9"/>
  <c r="AS156" i="9"/>
  <c r="AS45" i="9"/>
  <c r="AS112" i="9"/>
  <c r="AS95" i="9"/>
  <c r="AS145" i="9"/>
  <c r="AS147" i="9"/>
  <c r="AS148" i="9"/>
  <c r="AS63" i="9"/>
  <c r="AS158" i="9"/>
  <c r="AS127" i="9"/>
  <c r="AS4" i="9"/>
  <c r="AS139" i="9"/>
  <c r="AS11" i="9"/>
  <c r="AS62" i="9"/>
  <c r="AS24" i="9"/>
  <c r="AS37" i="9"/>
  <c r="AS47" i="9"/>
  <c r="AS34" i="9"/>
  <c r="AS116" i="9"/>
  <c r="AS83" i="9"/>
  <c r="AS154" i="9"/>
  <c r="AS55" i="9"/>
  <c r="AS74" i="9"/>
  <c r="AS71" i="9"/>
  <c r="AS3" i="9"/>
  <c r="AS15" i="9"/>
  <c r="AS107" i="9"/>
  <c r="AS20" i="9"/>
  <c r="AS10" i="9"/>
  <c r="AS32" i="9"/>
  <c r="AS150" i="9"/>
  <c r="AS85" i="9"/>
  <c r="AS84" i="9"/>
  <c r="AS69" i="9"/>
  <c r="AS38" i="9"/>
  <c r="AS87" i="9"/>
  <c r="AS80" i="9"/>
  <c r="AS125" i="9"/>
  <c r="AS146" i="9"/>
  <c r="AS27" i="9"/>
  <c r="AS60" i="9"/>
  <c r="AS124" i="9"/>
  <c r="AS106" i="9"/>
  <c r="AS144" i="9"/>
  <c r="AS14" i="9"/>
  <c r="AS96" i="9"/>
  <c r="AS161" i="9"/>
  <c r="AS159" i="9"/>
  <c r="AS149" i="9"/>
  <c r="AS23" i="9"/>
  <c r="AS138" i="9"/>
  <c r="AS160" i="9"/>
  <c r="AS30" i="9"/>
  <c r="AS153" i="9"/>
  <c r="AS118" i="9"/>
  <c r="AS136" i="9"/>
  <c r="T63" i="9"/>
  <c r="Z65" i="9" s="1"/>
  <c r="R70" i="9"/>
  <c r="S72" i="9" s="1"/>
</calcChain>
</file>

<file path=xl/sharedStrings.xml><?xml version="1.0" encoding="utf-8"?>
<sst xmlns="http://schemas.openxmlformats.org/spreadsheetml/2006/main" count="517" uniqueCount="153">
  <si>
    <t>Xi-Avg(X)</t>
  </si>
  <si>
    <t>Yi-Avg(Y)</t>
  </si>
  <si>
    <t>(Xi-Avg(X))*(Yi-Avg(Y))</t>
  </si>
  <si>
    <t>((Xi-Avg(X))^2</t>
  </si>
  <si>
    <t>hours(X)</t>
  </si>
  <si>
    <t>grade(Y)</t>
  </si>
  <si>
    <t>Sum</t>
  </si>
  <si>
    <t>Avg</t>
  </si>
  <si>
    <t>Slope</t>
  </si>
  <si>
    <t>b1 =</t>
  </si>
  <si>
    <t>Intercept</t>
  </si>
  <si>
    <t>b0=</t>
  </si>
  <si>
    <t>y^=</t>
  </si>
  <si>
    <t>y^</t>
  </si>
  <si>
    <t xml:space="preserve"> </t>
  </si>
  <si>
    <t>SumSquaresRegression(SSR)</t>
  </si>
  <si>
    <t>Total Sum Squares(SST)</t>
  </si>
  <si>
    <t>Coefficient</t>
  </si>
  <si>
    <t xml:space="preserve">of </t>
  </si>
  <si>
    <t>Determination</t>
  </si>
  <si>
    <t>r^2=</t>
  </si>
  <si>
    <t>SSR/SST</t>
  </si>
  <si>
    <t>SST</t>
  </si>
  <si>
    <t>Error</t>
  </si>
  <si>
    <t>Yi-Y^i</t>
  </si>
  <si>
    <t>(Yi-Y^i)Exp2</t>
  </si>
  <si>
    <t>Deviation</t>
  </si>
  <si>
    <t>Yi-avg(Y)</t>
  </si>
  <si>
    <t>SSE=</t>
  </si>
  <si>
    <t>SST=</t>
  </si>
  <si>
    <t>SSR=</t>
  </si>
  <si>
    <t>SSR/SST=</t>
  </si>
  <si>
    <t>Rxy=</t>
  </si>
  <si>
    <t>Square Error- SSE</t>
  </si>
  <si>
    <t>n=</t>
  </si>
  <si>
    <t>S =</t>
  </si>
  <si>
    <t>Sb1=</t>
  </si>
  <si>
    <t xml:space="preserve">S /sqrt( ((Xi-Avg(X))^2) = </t>
  </si>
  <si>
    <t>t =</t>
  </si>
  <si>
    <t>critical value=</t>
  </si>
  <si>
    <t>alpha=</t>
  </si>
  <si>
    <t>Two tail= alpha/2</t>
  </si>
  <si>
    <t>Degrees of freedom = n</t>
  </si>
  <si>
    <t>n-2=</t>
  </si>
  <si>
    <t>S=</t>
  </si>
  <si>
    <t>SUMMARY OUTPUT</t>
  </si>
  <si>
    <t>Regression Statistics</t>
  </si>
  <si>
    <t>Multiple R</t>
  </si>
  <si>
    <t>R Square</t>
  </si>
  <si>
    <t>Adjusted R Square</t>
  </si>
  <si>
    <t>Standard Error</t>
  </si>
  <si>
    <t>Observations</t>
  </si>
  <si>
    <t>ANOVA</t>
  </si>
  <si>
    <t>Regression</t>
  </si>
  <si>
    <t>Residual</t>
  </si>
  <si>
    <t>Total</t>
  </si>
  <si>
    <t>df</t>
  </si>
  <si>
    <t>SS</t>
  </si>
  <si>
    <t>MS</t>
  </si>
  <si>
    <t>F</t>
  </si>
  <si>
    <t>Significance F</t>
  </si>
  <si>
    <t>Coefficients</t>
  </si>
  <si>
    <t>t Stat</t>
  </si>
  <si>
    <t>P-value</t>
  </si>
  <si>
    <t>Lower 95%</t>
  </si>
  <si>
    <t>Upper 95%</t>
  </si>
  <si>
    <t>Lower 99.0%</t>
  </si>
  <si>
    <t>Upper 99.0%</t>
  </si>
  <si>
    <t>RESIDUAL OUTPUT</t>
  </si>
  <si>
    <t>Observation</t>
  </si>
  <si>
    <t>Predicted grade(Y)</t>
  </si>
  <si>
    <t>Residuals</t>
  </si>
  <si>
    <t>Standard Residuals</t>
  </si>
  <si>
    <t>PROBABILITY OUTPUT</t>
  </si>
  <si>
    <t>Percentile</t>
  </si>
  <si>
    <t>TV</t>
  </si>
  <si>
    <t>Radio</t>
  </si>
  <si>
    <t>Newspaper</t>
  </si>
  <si>
    <t>Sales</t>
  </si>
  <si>
    <t>X</t>
  </si>
  <si>
    <t>Y</t>
  </si>
  <si>
    <t>Average</t>
  </si>
  <si>
    <t>B1=</t>
  </si>
  <si>
    <t>B0=</t>
  </si>
  <si>
    <t>SumSquaresRegression(SST)</t>
  </si>
  <si>
    <t>SST-SSE</t>
  </si>
  <si>
    <t>Lower 95.0%</t>
  </si>
  <si>
    <t>Upper 95.0%</t>
  </si>
  <si>
    <t>X Variable 1</t>
  </si>
  <si>
    <t>Correlation</t>
  </si>
  <si>
    <t>r=</t>
  </si>
  <si>
    <t>Sign B1 is positive.</t>
  </si>
  <si>
    <t>X TEST</t>
  </si>
  <si>
    <t>Y TEST</t>
  </si>
  <si>
    <t>Difference</t>
  </si>
  <si>
    <t>Y Given</t>
  </si>
  <si>
    <t>stddev=</t>
  </si>
  <si>
    <t>Slope confidence Interval with</t>
  </si>
  <si>
    <t>99% level</t>
  </si>
  <si>
    <t>y=b0 +b1x</t>
  </si>
  <si>
    <t>b1+/-t(alpha/2)*Sb1</t>
  </si>
  <si>
    <t>Sb1 = s/sqrt(((Xi-Avg(X))^2)</t>
  </si>
  <si>
    <t>s=</t>
  </si>
  <si>
    <t>s=sqrt(SSE/(n-2))</t>
  </si>
  <si>
    <t>al 99%</t>
  </si>
  <si>
    <t>alpha both queus:</t>
  </si>
  <si>
    <t>n=161 and alpha/2 = 0.005</t>
  </si>
  <si>
    <t>Confidence interval 99%</t>
  </si>
  <si>
    <t>T-Table</t>
  </si>
  <si>
    <t>B1Upper</t>
  </si>
  <si>
    <t>B1Lower</t>
  </si>
  <si>
    <t>Yupper</t>
  </si>
  <si>
    <t>Ylower</t>
  </si>
  <si>
    <t>Link to P test: https://www.medcalc.org/manual/t-distribution-table.php</t>
  </si>
  <si>
    <t>Test for significance of data using slope</t>
  </si>
  <si>
    <t>H0=</t>
  </si>
  <si>
    <t xml:space="preserve">The slope is equal to zero.  No relationship between Radio Marketing and Sales. No matter the </t>
  </si>
  <si>
    <t>value of X (radio marketing), the value of Y (Sales) is constant without change.</t>
  </si>
  <si>
    <t>H1=</t>
  </si>
  <si>
    <t xml:space="preserve">There is a relationship between Radio Marketing and Sales.  We invest in Radio and the </t>
  </si>
  <si>
    <t>Sales have an effect of change.</t>
  </si>
  <si>
    <t>t (statistic)=</t>
  </si>
  <si>
    <t>b1/Sb1</t>
  </si>
  <si>
    <t>Critical value:</t>
  </si>
  <si>
    <t>Alpha=</t>
  </si>
  <si>
    <t>With two tails Alpha/2=</t>
  </si>
  <si>
    <t>0.01/2</t>
  </si>
  <si>
    <t>Degress of freedom n=</t>
  </si>
  <si>
    <t>n-2</t>
  </si>
  <si>
    <t>In T table with 161 degrees of freedom and 0.005</t>
  </si>
  <si>
    <t>Critial value</t>
  </si>
  <si>
    <t>T-Value</t>
  </si>
  <si>
    <t>Rejection Region</t>
  </si>
  <si>
    <t>Reject the null H0: Slope is equal to zero.</t>
  </si>
  <si>
    <t>Accept the H1. There is a relationship between the datasets.</t>
  </si>
  <si>
    <t>p-value</t>
  </si>
  <si>
    <t>T table with 161 degrees of freedom, look for p-value</t>
  </si>
  <si>
    <t>Moving to the right the p-value is less than 0.001</t>
  </si>
  <si>
    <t>For two tail the p-value*2 (0.001*2) =</t>
  </si>
  <si>
    <t>Reject H0 if p-value &lt; Alpha</t>
  </si>
  <si>
    <t>Alpha = 0.01</t>
  </si>
  <si>
    <t>0.002 &lt; 0.01</t>
  </si>
  <si>
    <t>0.01-0.002=</t>
  </si>
  <si>
    <t>Accept H1.  There is a relationship between the two datasets.</t>
  </si>
  <si>
    <t xml:space="preserve">Link to P test: </t>
  </si>
  <si>
    <t>https://www.medcalc.org/manual/t-distribution-table.php</t>
  </si>
  <si>
    <t>Sales Up</t>
  </si>
  <si>
    <t>Sales Dwn</t>
  </si>
  <si>
    <t>Scenarios</t>
  </si>
  <si>
    <t>SalesUp</t>
  </si>
  <si>
    <t>SalesDwn</t>
  </si>
  <si>
    <t>Explained Variation SSR / Total Variation SST</t>
  </si>
  <si>
    <t>T-test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</si>
</sst>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9"/>
      <color rgb="FF000000"/>
      <name val="Arial"/>
      <family val="2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rgb="FF707070"/>
      </left>
      <right style="medium">
        <color rgb="FF707070"/>
      </right>
      <top style="medium">
        <color rgb="FF707070"/>
      </top>
      <bottom style="medium">
        <color rgb="FF707070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applyAlignment="1">
      <alignment horizontal="right"/>
    </xf>
    <xf numFmtId="0" fontId="2" fillId="0" borderId="0" xfId="0" applyFont="1" applyAlignment="1">
      <alignment horizontal="right"/>
    </xf>
    <xf numFmtId="0" fontId="2" fillId="0" borderId="0" xfId="0" applyFont="1"/>
    <xf numFmtId="0" fontId="1" fillId="0" borderId="0" xfId="0" applyFont="1"/>
    <xf numFmtId="0" fontId="0" fillId="0" borderId="0" xfId="0" applyFill="1" applyBorder="1" applyAlignment="1"/>
    <xf numFmtId="0" fontId="0" fillId="0" borderId="1" xfId="0" applyFill="1" applyBorder="1" applyAlignment="1"/>
    <xf numFmtId="0" fontId="3" fillId="0" borderId="2" xfId="0" applyFont="1" applyFill="1" applyBorder="1" applyAlignment="1">
      <alignment horizontal="center"/>
    </xf>
    <xf numFmtId="0" fontId="3" fillId="0" borderId="2" xfId="0" applyFont="1" applyFill="1" applyBorder="1" applyAlignment="1">
      <alignment horizontal="centerContinuous"/>
    </xf>
    <xf numFmtId="0" fontId="4" fillId="0" borderId="0" xfId="0" applyFont="1"/>
    <xf numFmtId="0" fontId="4" fillId="0" borderId="3" xfId="0" applyFont="1" applyBorder="1" applyAlignment="1">
      <alignment horizontal="center" vertical="top" wrapText="1"/>
    </xf>
    <xf numFmtId="0" fontId="4" fillId="0" borderId="0" xfId="0" applyFont="1" applyBorder="1" applyAlignment="1">
      <alignment horizontal="center" vertical="top" wrapText="1"/>
    </xf>
    <xf numFmtId="11" fontId="0" fillId="0" borderId="1" xfId="0" applyNumberFormat="1" applyFill="1" applyBorder="1" applyAlignme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CF22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GT"/>
              <a:t>hours(X)  Residual Plot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>
              <a:noFill/>
            </a:ln>
          </c:spPr>
          <c:xVal>
            <c:numRef>
              <c:f>gradeshourxXLSReg!$B$3:$B$12</c:f>
              <c:numCache>
                <c:formatCode>General</c:formatCode>
                <c:ptCount val="10"/>
                <c:pt idx="0">
                  <c:v>2</c:v>
                </c:pt>
                <c:pt idx="1">
                  <c:v>9</c:v>
                </c:pt>
                <c:pt idx="2">
                  <c:v>5</c:v>
                </c:pt>
                <c:pt idx="3">
                  <c:v>5</c:v>
                </c:pt>
                <c:pt idx="4">
                  <c:v>3</c:v>
                </c:pt>
                <c:pt idx="5">
                  <c:v>7</c:v>
                </c:pt>
                <c:pt idx="6">
                  <c:v>1</c:v>
                </c:pt>
                <c:pt idx="7">
                  <c:v>8</c:v>
                </c:pt>
                <c:pt idx="8">
                  <c:v>6</c:v>
                </c:pt>
                <c:pt idx="9">
                  <c:v>2</c:v>
                </c:pt>
              </c:numCache>
            </c:numRef>
          </c:xVal>
          <c:yVal>
            <c:numRef>
              <c:f>gradeshourxXLSReg!$E$38:$E$47</c:f>
              <c:numCache>
                <c:formatCode>General</c:formatCode>
                <c:ptCount val="10"/>
                <c:pt idx="0">
                  <c:v>4.4792899408284086</c:v>
                </c:pt>
                <c:pt idx="1">
                  <c:v>0.28106508875740133</c:v>
                </c:pt>
                <c:pt idx="2">
                  <c:v>3.251479289940832</c:v>
                </c:pt>
                <c:pt idx="3">
                  <c:v>-1.748520710059168</c:v>
                </c:pt>
                <c:pt idx="4">
                  <c:v>1.7366863905325545</c:v>
                </c:pt>
                <c:pt idx="5">
                  <c:v>-4.2337278106508904</c:v>
                </c:pt>
                <c:pt idx="6">
                  <c:v>-4.7781065088757373</c:v>
                </c:pt>
                <c:pt idx="7">
                  <c:v>1.0236686390532554</c:v>
                </c:pt>
                <c:pt idx="8">
                  <c:v>0.5088757396449779</c:v>
                </c:pt>
                <c:pt idx="9">
                  <c:v>-0.52071005917159141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0C1-4CA2-BE79-6ED121116D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30569727"/>
        <c:axId val="1030579711"/>
      </c:scatterChart>
      <c:valAx>
        <c:axId val="103056972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s-GT"/>
                  <a:t>hours(X)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030579711"/>
        <c:crosses val="autoZero"/>
        <c:crossBetween val="midCat"/>
      </c:valAx>
      <c:valAx>
        <c:axId val="1030579711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s-GT"/>
                  <a:t>Residuals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030569727"/>
        <c:crosses val="autoZero"/>
        <c:crossBetween val="midCat"/>
      </c:valAx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>
        <c:manualLayout>
          <c:layoutTarget val="inner"/>
          <c:xMode val="edge"/>
          <c:yMode val="edge"/>
          <c:x val="7.7692038495188118E-2"/>
          <c:y val="0.19486111111111112"/>
          <c:w val="0.88386351706036748"/>
          <c:h val="0.72088764946048411"/>
        </c:manualLayout>
      </c:layout>
      <c:scatterChart>
        <c:scatterStyle val="lineMarker"/>
        <c:varyColors val="0"/>
        <c:ser>
          <c:idx val="0"/>
          <c:order val="0"/>
          <c:tx>
            <c:strRef>
              <c:f>'AdvertisingSLR Train'!$T$2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'AdvertisingSLR Train'!$S$3:$S$43</c:f>
              <c:numCache>
                <c:formatCode>General</c:formatCode>
                <c:ptCount val="41"/>
                <c:pt idx="0">
                  <c:v>131.69999999999999</c:v>
                </c:pt>
                <c:pt idx="1">
                  <c:v>172.5</c:v>
                </c:pt>
                <c:pt idx="2">
                  <c:v>85.7</c:v>
                </c:pt>
                <c:pt idx="3">
                  <c:v>188.4</c:v>
                </c:pt>
                <c:pt idx="4">
                  <c:v>163.5</c:v>
                </c:pt>
                <c:pt idx="5">
                  <c:v>117.2</c:v>
                </c:pt>
                <c:pt idx="6">
                  <c:v>234.5</c:v>
                </c:pt>
                <c:pt idx="7">
                  <c:v>17.899999999999999</c:v>
                </c:pt>
                <c:pt idx="8">
                  <c:v>206.8</c:v>
                </c:pt>
                <c:pt idx="9">
                  <c:v>215.4</c:v>
                </c:pt>
                <c:pt idx="10">
                  <c:v>284.3</c:v>
                </c:pt>
                <c:pt idx="11">
                  <c:v>50</c:v>
                </c:pt>
                <c:pt idx="12">
                  <c:v>164.5</c:v>
                </c:pt>
                <c:pt idx="13">
                  <c:v>19.600000000000001</c:v>
                </c:pt>
                <c:pt idx="14">
                  <c:v>168.4</c:v>
                </c:pt>
                <c:pt idx="15">
                  <c:v>222.4</c:v>
                </c:pt>
                <c:pt idx="16">
                  <c:v>276.89999999999998</c:v>
                </c:pt>
                <c:pt idx="17">
                  <c:v>248.4</c:v>
                </c:pt>
                <c:pt idx="18">
                  <c:v>170.2</c:v>
                </c:pt>
                <c:pt idx="19">
                  <c:v>276.7</c:v>
                </c:pt>
                <c:pt idx="20">
                  <c:v>165.6</c:v>
                </c:pt>
                <c:pt idx="21">
                  <c:v>156.6</c:v>
                </c:pt>
                <c:pt idx="22">
                  <c:v>218.5</c:v>
                </c:pt>
                <c:pt idx="23">
                  <c:v>56.2</c:v>
                </c:pt>
                <c:pt idx="24">
                  <c:v>287.60000000000002</c:v>
                </c:pt>
                <c:pt idx="25">
                  <c:v>253.8</c:v>
                </c:pt>
                <c:pt idx="26">
                  <c:v>205</c:v>
                </c:pt>
                <c:pt idx="27">
                  <c:v>139.5</c:v>
                </c:pt>
                <c:pt idx="28">
                  <c:v>191.1</c:v>
                </c:pt>
                <c:pt idx="29">
                  <c:v>286</c:v>
                </c:pt>
                <c:pt idx="30">
                  <c:v>18.7</c:v>
                </c:pt>
                <c:pt idx="31">
                  <c:v>39.5</c:v>
                </c:pt>
                <c:pt idx="32">
                  <c:v>75.5</c:v>
                </c:pt>
                <c:pt idx="33">
                  <c:v>17.2</c:v>
                </c:pt>
                <c:pt idx="34">
                  <c:v>166.8</c:v>
                </c:pt>
                <c:pt idx="35">
                  <c:v>149.69999999999999</c:v>
                </c:pt>
                <c:pt idx="36">
                  <c:v>38.200000000000003</c:v>
                </c:pt>
                <c:pt idx="37">
                  <c:v>94.2</c:v>
                </c:pt>
                <c:pt idx="38">
                  <c:v>177</c:v>
                </c:pt>
                <c:pt idx="39">
                  <c:v>283.60000000000002</c:v>
                </c:pt>
                <c:pt idx="40">
                  <c:v>232.1</c:v>
                </c:pt>
              </c:numCache>
            </c:numRef>
          </c:xVal>
          <c:yVal>
            <c:numRef>
              <c:f>'AdvertisingSLR Train'!$T$3:$T$43</c:f>
              <c:numCache>
                <c:formatCode>General</c:formatCode>
                <c:ptCount val="41"/>
                <c:pt idx="0">
                  <c:v>13.517530716072805</c:v>
                </c:pt>
                <c:pt idx="1">
                  <c:v>15.513862756661728</c:v>
                </c:pt>
                <c:pt idx="2">
                  <c:v>11.266764199722553</c:v>
                </c:pt>
                <c:pt idx="3">
                  <c:v>16.291845096008881</c:v>
                </c:pt>
                <c:pt idx="4">
                  <c:v>15.073495394767113</c:v>
                </c:pt>
                <c:pt idx="5">
                  <c:v>12.808049966353705</c:v>
                </c:pt>
                <c:pt idx="6">
                  <c:v>18.547504583046852</c:v>
                </c:pt>
                <c:pt idx="7">
                  <c:v>7.9493300734497874</c:v>
                </c:pt>
                <c:pt idx="8">
                  <c:v>17.192151702548983</c:v>
                </c:pt>
                <c:pt idx="9">
                  <c:v>17.612947181692725</c:v>
                </c:pt>
                <c:pt idx="10">
                  <c:v>20.984203985530389</c:v>
                </c:pt>
                <c:pt idx="11">
                  <c:v>9.5199736642072477</c:v>
                </c:pt>
                <c:pt idx="12">
                  <c:v>15.122425101644293</c:v>
                </c:pt>
                <c:pt idx="13">
                  <c:v>8.0325105751409929</c:v>
                </c:pt>
                <c:pt idx="14">
                  <c:v>15.313250958465293</c:v>
                </c:pt>
                <c:pt idx="15">
                  <c:v>17.955455129832984</c:v>
                </c:pt>
                <c:pt idx="16">
                  <c:v>20.622124154639259</c:v>
                </c:pt>
                <c:pt idx="17">
                  <c:v>19.22762750863965</c:v>
                </c:pt>
                <c:pt idx="18">
                  <c:v>15.401324430844214</c:v>
                </c:pt>
                <c:pt idx="19">
                  <c:v>20.612338213263826</c:v>
                </c:pt>
                <c:pt idx="20">
                  <c:v>15.17624777920919</c:v>
                </c:pt>
                <c:pt idx="21">
                  <c:v>14.735880417314576</c:v>
                </c:pt>
                <c:pt idx="22">
                  <c:v>17.764629273011984</c:v>
                </c:pt>
                <c:pt idx="23">
                  <c:v>9.8233378468457602</c:v>
                </c:pt>
                <c:pt idx="24">
                  <c:v>21.145672018225085</c:v>
                </c:pt>
                <c:pt idx="25">
                  <c:v>19.491847925776419</c:v>
                </c:pt>
                <c:pt idx="26">
                  <c:v>17.10407823017006</c:v>
                </c:pt>
                <c:pt idx="27">
                  <c:v>13.899182429714806</c:v>
                </c:pt>
                <c:pt idx="28">
                  <c:v>16.423955304577266</c:v>
                </c:pt>
                <c:pt idx="29">
                  <c:v>21.067384487221595</c:v>
                </c:pt>
                <c:pt idx="30">
                  <c:v>7.9884738389515304</c:v>
                </c:pt>
                <c:pt idx="31">
                  <c:v>9.0062117419968626</c:v>
                </c:pt>
                <c:pt idx="32">
                  <c:v>10.767681189575322</c:v>
                </c:pt>
                <c:pt idx="33">
                  <c:v>7.915079278635762</c:v>
                </c:pt>
                <c:pt idx="34">
                  <c:v>15.234963427461805</c:v>
                </c:pt>
                <c:pt idx="35">
                  <c:v>14.398265439862037</c:v>
                </c:pt>
                <c:pt idx="36">
                  <c:v>8.9426031230565304</c:v>
                </c:pt>
                <c:pt idx="37">
                  <c:v>11.682666708178578</c:v>
                </c:pt>
                <c:pt idx="38">
                  <c:v>15.734046437609036</c:v>
                </c:pt>
                <c:pt idx="39">
                  <c:v>20.949953190716364</c:v>
                </c:pt>
                <c:pt idx="40">
                  <c:v>18.430073286541621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642-44F6-9310-2A8C0939AD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59938127"/>
        <c:axId val="459936463"/>
      </c:scatterChart>
      <c:valAx>
        <c:axId val="45993812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459936463"/>
        <c:crosses val="autoZero"/>
        <c:crossBetween val="midCat"/>
      </c:valAx>
      <c:valAx>
        <c:axId val="4599364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45993812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Train'!$V$2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'AdvertisingSLR Train'!$U$3:$U$43</c:f>
              <c:numCache>
                <c:formatCode>General</c:formatCode>
                <c:ptCount val="41"/>
                <c:pt idx="0">
                  <c:v>131.69999999999999</c:v>
                </c:pt>
                <c:pt idx="1">
                  <c:v>172.5</c:v>
                </c:pt>
                <c:pt idx="2">
                  <c:v>85.7</c:v>
                </c:pt>
                <c:pt idx="3">
                  <c:v>188.4</c:v>
                </c:pt>
                <c:pt idx="4">
                  <c:v>163.5</c:v>
                </c:pt>
                <c:pt idx="5">
                  <c:v>117.2</c:v>
                </c:pt>
                <c:pt idx="6">
                  <c:v>234.5</c:v>
                </c:pt>
                <c:pt idx="7">
                  <c:v>17.899999999999999</c:v>
                </c:pt>
                <c:pt idx="8">
                  <c:v>206.8</c:v>
                </c:pt>
                <c:pt idx="9">
                  <c:v>215.4</c:v>
                </c:pt>
                <c:pt idx="10">
                  <c:v>284.3</c:v>
                </c:pt>
                <c:pt idx="11">
                  <c:v>50</c:v>
                </c:pt>
                <c:pt idx="12">
                  <c:v>164.5</c:v>
                </c:pt>
                <c:pt idx="13">
                  <c:v>19.600000000000001</c:v>
                </c:pt>
                <c:pt idx="14">
                  <c:v>168.4</c:v>
                </c:pt>
                <c:pt idx="15">
                  <c:v>222.4</c:v>
                </c:pt>
                <c:pt idx="16">
                  <c:v>276.89999999999998</c:v>
                </c:pt>
                <c:pt idx="17">
                  <c:v>248.4</c:v>
                </c:pt>
                <c:pt idx="18">
                  <c:v>170.2</c:v>
                </c:pt>
                <c:pt idx="19">
                  <c:v>276.7</c:v>
                </c:pt>
                <c:pt idx="20">
                  <c:v>165.6</c:v>
                </c:pt>
                <c:pt idx="21">
                  <c:v>156.6</c:v>
                </c:pt>
                <c:pt idx="22">
                  <c:v>218.5</c:v>
                </c:pt>
                <c:pt idx="23">
                  <c:v>56.2</c:v>
                </c:pt>
                <c:pt idx="24">
                  <c:v>287.60000000000002</c:v>
                </c:pt>
                <c:pt idx="25">
                  <c:v>253.8</c:v>
                </c:pt>
                <c:pt idx="26">
                  <c:v>205</c:v>
                </c:pt>
                <c:pt idx="27">
                  <c:v>139.5</c:v>
                </c:pt>
                <c:pt idx="28">
                  <c:v>191.1</c:v>
                </c:pt>
                <c:pt idx="29">
                  <c:v>286</c:v>
                </c:pt>
                <c:pt idx="30">
                  <c:v>18.7</c:v>
                </c:pt>
                <c:pt idx="31">
                  <c:v>39.5</c:v>
                </c:pt>
                <c:pt idx="32">
                  <c:v>75.5</c:v>
                </c:pt>
                <c:pt idx="33">
                  <c:v>17.2</c:v>
                </c:pt>
                <c:pt idx="34">
                  <c:v>166.8</c:v>
                </c:pt>
                <c:pt idx="35">
                  <c:v>149.69999999999999</c:v>
                </c:pt>
                <c:pt idx="36">
                  <c:v>38.200000000000003</c:v>
                </c:pt>
                <c:pt idx="37">
                  <c:v>94.2</c:v>
                </c:pt>
                <c:pt idx="38">
                  <c:v>177</c:v>
                </c:pt>
                <c:pt idx="39">
                  <c:v>283.60000000000002</c:v>
                </c:pt>
                <c:pt idx="40">
                  <c:v>232.1</c:v>
                </c:pt>
              </c:numCache>
            </c:numRef>
          </c:xVal>
          <c:yVal>
            <c:numRef>
              <c:f>'AdvertisingSLR Train'!$V$3:$V$43</c:f>
              <c:numCache>
                <c:formatCode>General</c:formatCode>
                <c:ptCount val="41"/>
                <c:pt idx="0">
                  <c:v>12.9</c:v>
                </c:pt>
                <c:pt idx="1">
                  <c:v>14.4</c:v>
                </c:pt>
                <c:pt idx="2">
                  <c:v>13.3</c:v>
                </c:pt>
                <c:pt idx="3">
                  <c:v>14.9</c:v>
                </c:pt>
                <c:pt idx="4">
                  <c:v>18</c:v>
                </c:pt>
                <c:pt idx="5">
                  <c:v>11.9</c:v>
                </c:pt>
                <c:pt idx="6">
                  <c:v>11.9</c:v>
                </c:pt>
                <c:pt idx="7">
                  <c:v>8</c:v>
                </c:pt>
                <c:pt idx="8">
                  <c:v>12.2</c:v>
                </c:pt>
                <c:pt idx="9">
                  <c:v>17.100000000000001</c:v>
                </c:pt>
                <c:pt idx="10">
                  <c:v>15</c:v>
                </c:pt>
                <c:pt idx="11">
                  <c:v>8.4</c:v>
                </c:pt>
                <c:pt idx="12">
                  <c:v>14.5</c:v>
                </c:pt>
                <c:pt idx="13">
                  <c:v>7.6</c:v>
                </c:pt>
                <c:pt idx="14">
                  <c:v>11.7</c:v>
                </c:pt>
                <c:pt idx="15">
                  <c:v>11.5</c:v>
                </c:pt>
                <c:pt idx="16">
                  <c:v>27</c:v>
                </c:pt>
                <c:pt idx="17">
                  <c:v>20.2</c:v>
                </c:pt>
                <c:pt idx="18">
                  <c:v>11.7</c:v>
                </c:pt>
                <c:pt idx="19">
                  <c:v>11.8</c:v>
                </c:pt>
                <c:pt idx="20">
                  <c:v>12.6</c:v>
                </c:pt>
                <c:pt idx="21">
                  <c:v>10.5</c:v>
                </c:pt>
                <c:pt idx="22">
                  <c:v>12.2</c:v>
                </c:pt>
                <c:pt idx="23">
                  <c:v>8.6999999999999993</c:v>
                </c:pt>
                <c:pt idx="24">
                  <c:v>26.2</c:v>
                </c:pt>
                <c:pt idx="25">
                  <c:v>17.600000000000001</c:v>
                </c:pt>
                <c:pt idx="26">
                  <c:v>22.6</c:v>
                </c:pt>
                <c:pt idx="27">
                  <c:v>10.3</c:v>
                </c:pt>
                <c:pt idx="28">
                  <c:v>17.3</c:v>
                </c:pt>
                <c:pt idx="29">
                  <c:v>15.9</c:v>
                </c:pt>
                <c:pt idx="30">
                  <c:v>6.7</c:v>
                </c:pt>
                <c:pt idx="31">
                  <c:v>10.8</c:v>
                </c:pt>
                <c:pt idx="32">
                  <c:v>9.9</c:v>
                </c:pt>
                <c:pt idx="33">
                  <c:v>5.9</c:v>
                </c:pt>
                <c:pt idx="34">
                  <c:v>19.600000000000001</c:v>
                </c:pt>
                <c:pt idx="35">
                  <c:v>17.3</c:v>
                </c:pt>
                <c:pt idx="36">
                  <c:v>7.6</c:v>
                </c:pt>
                <c:pt idx="37">
                  <c:v>9.6999999999999993</c:v>
                </c:pt>
                <c:pt idx="38">
                  <c:v>12.8</c:v>
                </c:pt>
                <c:pt idx="39">
                  <c:v>25.5</c:v>
                </c:pt>
                <c:pt idx="40">
                  <c:v>13.4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9DA-4711-BCD1-35A975941E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0338143"/>
        <c:axId val="400344383"/>
      </c:scatterChart>
      <c:valAx>
        <c:axId val="4003381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400344383"/>
        <c:crosses val="autoZero"/>
        <c:crossBetween val="midCat"/>
      </c:valAx>
      <c:valAx>
        <c:axId val="4003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40033814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Train'!$C$2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'AdvertisingSLR Train'!$B$3:$B$161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Train'!$C$3:$C$161</c:f>
              <c:numCache>
                <c:formatCode>General</c:formatCode>
                <c:ptCount val="159"/>
                <c:pt idx="0">
                  <c:v>22.1</c:v>
                </c:pt>
                <c:pt idx="1">
                  <c:v>10.4</c:v>
                </c:pt>
                <c:pt idx="2">
                  <c:v>9.3000000000000007</c:v>
                </c:pt>
                <c:pt idx="3">
                  <c:v>18.5</c:v>
                </c:pt>
                <c:pt idx="4">
                  <c:v>12.9</c:v>
                </c:pt>
                <c:pt idx="5">
                  <c:v>7.2</c:v>
                </c:pt>
                <c:pt idx="6">
                  <c:v>11.8</c:v>
                </c:pt>
                <c:pt idx="7">
                  <c:v>13.2</c:v>
                </c:pt>
                <c:pt idx="8">
                  <c:v>4.8</c:v>
                </c:pt>
                <c:pt idx="9">
                  <c:v>10.6</c:v>
                </c:pt>
                <c:pt idx="10">
                  <c:v>8.6</c:v>
                </c:pt>
                <c:pt idx="11">
                  <c:v>17.399999999999999</c:v>
                </c:pt>
                <c:pt idx="12">
                  <c:v>9.1999999999999993</c:v>
                </c:pt>
                <c:pt idx="13">
                  <c:v>9.6999999999999993</c:v>
                </c:pt>
                <c:pt idx="14">
                  <c:v>19</c:v>
                </c:pt>
                <c:pt idx="15">
                  <c:v>22.4</c:v>
                </c:pt>
                <c:pt idx="16">
                  <c:v>12.5</c:v>
                </c:pt>
                <c:pt idx="17">
                  <c:v>24.4</c:v>
                </c:pt>
                <c:pt idx="18">
                  <c:v>11.3</c:v>
                </c:pt>
                <c:pt idx="19">
                  <c:v>14.6</c:v>
                </c:pt>
                <c:pt idx="20">
                  <c:v>18</c:v>
                </c:pt>
                <c:pt idx="21">
                  <c:v>12.5</c:v>
                </c:pt>
                <c:pt idx="22">
                  <c:v>5.6</c:v>
                </c:pt>
                <c:pt idx="23">
                  <c:v>15.5</c:v>
                </c:pt>
                <c:pt idx="24">
                  <c:v>9.6999999999999993</c:v>
                </c:pt>
                <c:pt idx="25">
                  <c:v>12</c:v>
                </c:pt>
                <c:pt idx="26">
                  <c:v>15</c:v>
                </c:pt>
                <c:pt idx="27">
                  <c:v>15.9</c:v>
                </c:pt>
                <c:pt idx="28">
                  <c:v>18.899999999999999</c:v>
                </c:pt>
                <c:pt idx="29">
                  <c:v>10.5</c:v>
                </c:pt>
                <c:pt idx="30">
                  <c:v>21.4</c:v>
                </c:pt>
                <c:pt idx="31">
                  <c:v>11.9</c:v>
                </c:pt>
                <c:pt idx="32">
                  <c:v>9.6</c:v>
                </c:pt>
                <c:pt idx="33">
                  <c:v>17.399999999999999</c:v>
                </c:pt>
                <c:pt idx="34">
                  <c:v>9.5</c:v>
                </c:pt>
                <c:pt idx="35">
                  <c:v>12.8</c:v>
                </c:pt>
                <c:pt idx="36">
                  <c:v>25.4</c:v>
                </c:pt>
                <c:pt idx="37">
                  <c:v>14.7</c:v>
                </c:pt>
                <c:pt idx="38">
                  <c:v>10.1</c:v>
                </c:pt>
                <c:pt idx="39">
                  <c:v>21.5</c:v>
                </c:pt>
                <c:pt idx="40">
                  <c:v>16.600000000000001</c:v>
                </c:pt>
                <c:pt idx="41">
                  <c:v>17.100000000000001</c:v>
                </c:pt>
                <c:pt idx="42">
                  <c:v>20.7</c:v>
                </c:pt>
                <c:pt idx="43">
                  <c:v>12.9</c:v>
                </c:pt>
                <c:pt idx="44">
                  <c:v>8.5</c:v>
                </c:pt>
                <c:pt idx="45">
                  <c:v>14.9</c:v>
                </c:pt>
                <c:pt idx="46">
                  <c:v>10.6</c:v>
                </c:pt>
                <c:pt idx="47">
                  <c:v>23.2</c:v>
                </c:pt>
                <c:pt idx="48">
                  <c:v>14.8</c:v>
                </c:pt>
                <c:pt idx="49">
                  <c:v>9.6999999999999993</c:v>
                </c:pt>
                <c:pt idx="50">
                  <c:v>11.4</c:v>
                </c:pt>
                <c:pt idx="51">
                  <c:v>10.7</c:v>
                </c:pt>
                <c:pt idx="52">
                  <c:v>22.6</c:v>
                </c:pt>
                <c:pt idx="53">
                  <c:v>21.2</c:v>
                </c:pt>
                <c:pt idx="54">
                  <c:v>20.2</c:v>
                </c:pt>
                <c:pt idx="55">
                  <c:v>23.7</c:v>
                </c:pt>
                <c:pt idx="56">
                  <c:v>5.5</c:v>
                </c:pt>
                <c:pt idx="57">
                  <c:v>13.2</c:v>
                </c:pt>
                <c:pt idx="58">
                  <c:v>23.8</c:v>
                </c:pt>
                <c:pt idx="59">
                  <c:v>18.399999999999999</c:v>
                </c:pt>
                <c:pt idx="60">
                  <c:v>8.1</c:v>
                </c:pt>
                <c:pt idx="61">
                  <c:v>24.2</c:v>
                </c:pt>
                <c:pt idx="62">
                  <c:v>15.7</c:v>
                </c:pt>
                <c:pt idx="63">
                  <c:v>14</c:v>
                </c:pt>
                <c:pt idx="64">
                  <c:v>18</c:v>
                </c:pt>
                <c:pt idx="65">
                  <c:v>9.3000000000000007</c:v>
                </c:pt>
                <c:pt idx="66">
                  <c:v>9.5</c:v>
                </c:pt>
                <c:pt idx="67">
                  <c:v>13.4</c:v>
                </c:pt>
                <c:pt idx="68">
                  <c:v>18.899999999999999</c:v>
                </c:pt>
                <c:pt idx="69">
                  <c:v>22.3</c:v>
                </c:pt>
                <c:pt idx="70">
                  <c:v>18.3</c:v>
                </c:pt>
                <c:pt idx="71">
                  <c:v>12.4</c:v>
                </c:pt>
                <c:pt idx="72">
                  <c:v>8.8000000000000007</c:v>
                </c:pt>
                <c:pt idx="73">
                  <c:v>11</c:v>
                </c:pt>
                <c:pt idx="74">
                  <c:v>17</c:v>
                </c:pt>
                <c:pt idx="75">
                  <c:v>8.6999999999999993</c:v>
                </c:pt>
                <c:pt idx="76">
                  <c:v>6.9</c:v>
                </c:pt>
                <c:pt idx="77">
                  <c:v>14.2</c:v>
                </c:pt>
                <c:pt idx="78">
                  <c:v>5.3</c:v>
                </c:pt>
                <c:pt idx="79">
                  <c:v>11</c:v>
                </c:pt>
                <c:pt idx="80">
                  <c:v>11.8</c:v>
                </c:pt>
                <c:pt idx="81">
                  <c:v>12.3</c:v>
                </c:pt>
                <c:pt idx="82">
                  <c:v>11.3</c:v>
                </c:pt>
                <c:pt idx="83">
                  <c:v>13.6</c:v>
                </c:pt>
                <c:pt idx="84">
                  <c:v>21.7</c:v>
                </c:pt>
                <c:pt idx="85">
                  <c:v>15.2</c:v>
                </c:pt>
                <c:pt idx="86">
                  <c:v>12</c:v>
                </c:pt>
                <c:pt idx="87">
                  <c:v>16</c:v>
                </c:pt>
                <c:pt idx="88">
                  <c:v>12.9</c:v>
                </c:pt>
                <c:pt idx="89">
                  <c:v>16.7</c:v>
                </c:pt>
                <c:pt idx="90">
                  <c:v>11.2</c:v>
                </c:pt>
                <c:pt idx="91">
                  <c:v>7.3</c:v>
                </c:pt>
                <c:pt idx="92">
                  <c:v>19.399999999999999</c:v>
                </c:pt>
                <c:pt idx="93">
                  <c:v>22.2</c:v>
                </c:pt>
                <c:pt idx="94">
                  <c:v>11.5</c:v>
                </c:pt>
                <c:pt idx="95">
                  <c:v>16.899999999999999</c:v>
                </c:pt>
                <c:pt idx="96">
                  <c:v>11.7</c:v>
                </c:pt>
                <c:pt idx="97">
                  <c:v>15.5</c:v>
                </c:pt>
                <c:pt idx="98">
                  <c:v>25.4</c:v>
                </c:pt>
                <c:pt idx="99">
                  <c:v>17.2</c:v>
                </c:pt>
                <c:pt idx="100">
                  <c:v>11.7</c:v>
                </c:pt>
                <c:pt idx="101">
                  <c:v>23.8</c:v>
                </c:pt>
                <c:pt idx="102">
                  <c:v>14.8</c:v>
                </c:pt>
                <c:pt idx="103">
                  <c:v>14.7</c:v>
                </c:pt>
                <c:pt idx="104">
                  <c:v>20.7</c:v>
                </c:pt>
                <c:pt idx="105">
                  <c:v>19.2</c:v>
                </c:pt>
                <c:pt idx="106">
                  <c:v>7.2</c:v>
                </c:pt>
                <c:pt idx="107">
                  <c:v>8.6999999999999993</c:v>
                </c:pt>
                <c:pt idx="108">
                  <c:v>5.3</c:v>
                </c:pt>
                <c:pt idx="109">
                  <c:v>19.8</c:v>
                </c:pt>
                <c:pt idx="110">
                  <c:v>13.4</c:v>
                </c:pt>
                <c:pt idx="111">
                  <c:v>21.8</c:v>
                </c:pt>
                <c:pt idx="112">
                  <c:v>14.1</c:v>
                </c:pt>
                <c:pt idx="113">
                  <c:v>15.9</c:v>
                </c:pt>
                <c:pt idx="114">
                  <c:v>14.6</c:v>
                </c:pt>
                <c:pt idx="115">
                  <c:v>12.6</c:v>
                </c:pt>
                <c:pt idx="116">
                  <c:v>12.2</c:v>
                </c:pt>
                <c:pt idx="117">
                  <c:v>9.4</c:v>
                </c:pt>
                <c:pt idx="118">
                  <c:v>15.9</c:v>
                </c:pt>
                <c:pt idx="119">
                  <c:v>6.6</c:v>
                </c:pt>
                <c:pt idx="120">
                  <c:v>15.5</c:v>
                </c:pt>
                <c:pt idx="121">
                  <c:v>7</c:v>
                </c:pt>
                <c:pt idx="122">
                  <c:v>11.6</c:v>
                </c:pt>
                <c:pt idx="123">
                  <c:v>15.2</c:v>
                </c:pt>
                <c:pt idx="124">
                  <c:v>19.7</c:v>
                </c:pt>
                <c:pt idx="125">
                  <c:v>10.6</c:v>
                </c:pt>
                <c:pt idx="126">
                  <c:v>6.6</c:v>
                </c:pt>
                <c:pt idx="127">
                  <c:v>8.8000000000000007</c:v>
                </c:pt>
                <c:pt idx="128">
                  <c:v>24.7</c:v>
                </c:pt>
                <c:pt idx="129">
                  <c:v>9.6999999999999993</c:v>
                </c:pt>
                <c:pt idx="130">
                  <c:v>1.6</c:v>
                </c:pt>
                <c:pt idx="131">
                  <c:v>12.7</c:v>
                </c:pt>
                <c:pt idx="132">
                  <c:v>5.7</c:v>
                </c:pt>
                <c:pt idx="133">
                  <c:v>19.600000000000001</c:v>
                </c:pt>
                <c:pt idx="134">
                  <c:v>10.8</c:v>
                </c:pt>
                <c:pt idx="135">
                  <c:v>11.6</c:v>
                </c:pt>
                <c:pt idx="136">
                  <c:v>9.5</c:v>
                </c:pt>
                <c:pt idx="137">
                  <c:v>20.8</c:v>
                </c:pt>
                <c:pt idx="138">
                  <c:v>9.6</c:v>
                </c:pt>
                <c:pt idx="139">
                  <c:v>20.7</c:v>
                </c:pt>
                <c:pt idx="140">
                  <c:v>10.9</c:v>
                </c:pt>
                <c:pt idx="141">
                  <c:v>19.2</c:v>
                </c:pt>
                <c:pt idx="142">
                  <c:v>20.100000000000001</c:v>
                </c:pt>
                <c:pt idx="143">
                  <c:v>10.4</c:v>
                </c:pt>
                <c:pt idx="144">
                  <c:v>11.4</c:v>
                </c:pt>
                <c:pt idx="145">
                  <c:v>10.3</c:v>
                </c:pt>
                <c:pt idx="146">
                  <c:v>13.2</c:v>
                </c:pt>
                <c:pt idx="147">
                  <c:v>25.4</c:v>
                </c:pt>
                <c:pt idx="148">
                  <c:v>10.9</c:v>
                </c:pt>
                <c:pt idx="149">
                  <c:v>10.1</c:v>
                </c:pt>
                <c:pt idx="150">
                  <c:v>16.100000000000001</c:v>
                </c:pt>
                <c:pt idx="151">
                  <c:v>11.6</c:v>
                </c:pt>
                <c:pt idx="152">
                  <c:v>16.600000000000001</c:v>
                </c:pt>
                <c:pt idx="153">
                  <c:v>19</c:v>
                </c:pt>
                <c:pt idx="154">
                  <c:v>15.6</c:v>
                </c:pt>
                <c:pt idx="155">
                  <c:v>3.2</c:v>
                </c:pt>
                <c:pt idx="156">
                  <c:v>15.3</c:v>
                </c:pt>
                <c:pt idx="157">
                  <c:v>10.1</c:v>
                </c:pt>
                <c:pt idx="158">
                  <c:v>7.3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CD-4B41-9B0F-C71091E8CB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9132591"/>
        <c:axId val="1289128015"/>
      </c:scatterChart>
      <c:valAx>
        <c:axId val="12891325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28015"/>
        <c:crosses val="autoZero"/>
        <c:crossBetween val="midCat"/>
      </c:valAx>
      <c:valAx>
        <c:axId val="1289128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3259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Linear Regression model of Eighty</a:t>
            </a:r>
            <a:r>
              <a:rPr lang="en-US" baseline="0"/>
              <a:t> percent of the dataset for training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Train'!$I$2</c:f>
              <c:strCache>
                <c:ptCount val="1"/>
                <c:pt idx="0">
                  <c:v>y^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'AdvertisingSLR Train'!$H$3:$H$161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Train'!$I$3:$I$161</c:f>
              <c:numCache>
                <c:formatCode>General</c:formatCode>
                <c:ptCount val="159"/>
                <c:pt idx="0">
                  <c:v>18.332213872787264</c:v>
                </c:pt>
                <c:pt idx="1">
                  <c:v>9.2508602763827597</c:v>
                </c:pt>
                <c:pt idx="2">
                  <c:v>7.915079278635762</c:v>
                </c:pt>
                <c:pt idx="3">
                  <c:v>14.48633891224096</c:v>
                </c:pt>
                <c:pt idx="4">
                  <c:v>15.919979323742318</c:v>
                </c:pt>
                <c:pt idx="5">
                  <c:v>7.4991767701797363</c:v>
                </c:pt>
                <c:pt idx="6">
                  <c:v>9.8869464657860924</c:v>
                </c:pt>
                <c:pt idx="7">
                  <c:v>12.954839086985244</c:v>
                </c:pt>
                <c:pt idx="8">
                  <c:v>7.4942837994920186</c:v>
                </c:pt>
                <c:pt idx="9">
                  <c:v>16.849643754408728</c:v>
                </c:pt>
                <c:pt idx="10">
                  <c:v>10.307741944929836</c:v>
                </c:pt>
                <c:pt idx="11">
                  <c:v>17.578696386878701</c:v>
                </c:pt>
                <c:pt idx="12">
                  <c:v>8.2380153440251451</c:v>
                </c:pt>
                <c:pt idx="13">
                  <c:v>11.844134740873271</c:v>
                </c:pt>
                <c:pt idx="14">
                  <c:v>17.060041493980599</c:v>
                </c:pt>
                <c:pt idx="15">
                  <c:v>16.634353044149137</c:v>
                </c:pt>
                <c:pt idx="16">
                  <c:v>10.39092244662104</c:v>
                </c:pt>
                <c:pt idx="17">
                  <c:v>20.842307835586567</c:v>
                </c:pt>
                <c:pt idx="18">
                  <c:v>10.459424036249093</c:v>
                </c:pt>
                <c:pt idx="19">
                  <c:v>14.280834143356806</c:v>
                </c:pt>
                <c:pt idx="20">
                  <c:v>17.759736302324264</c:v>
                </c:pt>
                <c:pt idx="21">
                  <c:v>18.689400732990674</c:v>
                </c:pt>
                <c:pt idx="22">
                  <c:v>7.7193604511270433</c:v>
                </c:pt>
                <c:pt idx="23">
                  <c:v>18.244140400408341</c:v>
                </c:pt>
                <c:pt idx="24">
                  <c:v>10.121809058796554</c:v>
                </c:pt>
                <c:pt idx="25">
                  <c:v>19.937108258358748</c:v>
                </c:pt>
                <c:pt idx="26">
                  <c:v>14.065543433097217</c:v>
                </c:pt>
                <c:pt idx="27">
                  <c:v>18.821510941559058</c:v>
                </c:pt>
                <c:pt idx="28">
                  <c:v>19.24719939139052</c:v>
                </c:pt>
                <c:pt idx="29">
                  <c:v>10.527925625877144</c:v>
                </c:pt>
                <c:pt idx="30">
                  <c:v>21.40499946467413</c:v>
                </c:pt>
                <c:pt idx="31">
                  <c:v>12.597652226781834</c:v>
                </c:pt>
                <c:pt idx="32">
                  <c:v>11.829455828810117</c:v>
                </c:pt>
                <c:pt idx="33">
                  <c:v>20.069218466927133</c:v>
                </c:pt>
                <c:pt idx="34">
                  <c:v>11.756061268494348</c:v>
                </c:pt>
                <c:pt idx="35">
                  <c:v>21.297354109544337</c:v>
                </c:pt>
                <c:pt idx="36">
                  <c:v>20.132827085867465</c:v>
                </c:pt>
                <c:pt idx="37">
                  <c:v>10.728537424073579</c:v>
                </c:pt>
                <c:pt idx="38">
                  <c:v>9.1823586867547089</c:v>
                </c:pt>
                <c:pt idx="39">
                  <c:v>18.229461488345187</c:v>
                </c:pt>
                <c:pt idx="40">
                  <c:v>16.981753962977109</c:v>
                </c:pt>
                <c:pt idx="41">
                  <c:v>15.734046437609036</c:v>
                </c:pt>
                <c:pt idx="42">
                  <c:v>21.439250259488158</c:v>
                </c:pt>
                <c:pt idx="43">
                  <c:v>17.1970446732367</c:v>
                </c:pt>
                <c:pt idx="44">
                  <c:v>8.3016239629654791</c:v>
                </c:pt>
                <c:pt idx="45">
                  <c:v>15.641079994542395</c:v>
                </c:pt>
                <c:pt idx="46">
                  <c:v>11.462483027231272</c:v>
                </c:pt>
                <c:pt idx="47">
                  <c:v>18.811725000183621</c:v>
                </c:pt>
                <c:pt idx="48">
                  <c:v>18.190317722843442</c:v>
                </c:pt>
                <c:pt idx="49">
                  <c:v>10.346885710431579</c:v>
                </c:pt>
                <c:pt idx="50">
                  <c:v>16.849643754408728</c:v>
                </c:pt>
                <c:pt idx="51">
                  <c:v>11.986030890817091</c:v>
                </c:pt>
                <c:pt idx="52">
                  <c:v>17.661876888569907</c:v>
                </c:pt>
                <c:pt idx="53">
                  <c:v>16.008052796121241</c:v>
                </c:pt>
                <c:pt idx="54">
                  <c:v>19.927322316983314</c:v>
                </c:pt>
                <c:pt idx="55">
                  <c:v>16.805607018219266</c:v>
                </c:pt>
                <c:pt idx="56">
                  <c:v>7.4306751805516855</c:v>
                </c:pt>
                <c:pt idx="57">
                  <c:v>13.737714397020113</c:v>
                </c:pt>
                <c:pt idx="58">
                  <c:v>17.3878705300577</c:v>
                </c:pt>
                <c:pt idx="59">
                  <c:v>17.382977559369984</c:v>
                </c:pt>
                <c:pt idx="60">
                  <c:v>9.6912276382773754</c:v>
                </c:pt>
                <c:pt idx="61">
                  <c:v>19.858820727355262</c:v>
                </c:pt>
                <c:pt idx="62">
                  <c:v>18.782367176057313</c:v>
                </c:pt>
                <c:pt idx="63">
                  <c:v>12.098569216634605</c:v>
                </c:pt>
                <c:pt idx="64">
                  <c:v>13.488172891946499</c:v>
                </c:pt>
                <c:pt idx="65">
                  <c:v>10.449638094873656</c:v>
                </c:pt>
                <c:pt idx="66">
                  <c:v>8.6147740869794269</c:v>
                </c:pt>
                <c:pt idx="67">
                  <c:v>13.889396488339372</c:v>
                </c:pt>
                <c:pt idx="68">
                  <c:v>18.689400732990674</c:v>
                </c:pt>
                <c:pt idx="69">
                  <c:v>17.681448771320778</c:v>
                </c:pt>
                <c:pt idx="70">
                  <c:v>16.815392959594703</c:v>
                </c:pt>
                <c:pt idx="71">
                  <c:v>12.445970135462577</c:v>
                </c:pt>
                <c:pt idx="72">
                  <c:v>8.3848044646566837</c:v>
                </c:pt>
                <c:pt idx="73">
                  <c:v>13.404992390255295</c:v>
                </c:pt>
                <c:pt idx="74">
                  <c:v>17.515087767938368</c:v>
                </c:pt>
                <c:pt idx="75">
                  <c:v>7.9004003665726081</c:v>
                </c:pt>
                <c:pt idx="76">
                  <c:v>8.41905525947071</c:v>
                </c:pt>
                <c:pt idx="77">
                  <c:v>12.969517999048398</c:v>
                </c:pt>
                <c:pt idx="78">
                  <c:v>7.3377087374850438</c:v>
                </c:pt>
                <c:pt idx="79">
                  <c:v>12.74933431810109</c:v>
                </c:pt>
                <c:pt idx="80">
                  <c:v>10.811717925764786</c:v>
                </c:pt>
                <c:pt idx="81">
                  <c:v>18.806832029495904</c:v>
                </c:pt>
                <c:pt idx="82">
                  <c:v>10.757895248199887</c:v>
                </c:pt>
                <c:pt idx="83">
                  <c:v>10.420280270747348</c:v>
                </c:pt>
                <c:pt idx="84">
                  <c:v>17.519980738626085</c:v>
                </c:pt>
                <c:pt idx="85">
                  <c:v>16.526707689019339</c:v>
                </c:pt>
                <c:pt idx="86">
                  <c:v>10.806824955077065</c:v>
                </c:pt>
                <c:pt idx="87">
                  <c:v>12.490006871652039</c:v>
                </c:pt>
                <c:pt idx="88">
                  <c:v>11.39398143760322</c:v>
                </c:pt>
                <c:pt idx="89">
                  <c:v>12.445970135462577</c:v>
                </c:pt>
                <c:pt idx="90">
                  <c:v>13.644747953953473</c:v>
                </c:pt>
                <c:pt idx="91">
                  <c:v>8.4728779370356069</c:v>
                </c:pt>
                <c:pt idx="92">
                  <c:v>17.725485507510236</c:v>
                </c:pt>
                <c:pt idx="93">
                  <c:v>19.349951775832594</c:v>
                </c:pt>
                <c:pt idx="94">
                  <c:v>12.328538838957346</c:v>
                </c:pt>
                <c:pt idx="95">
                  <c:v>15.063709453391677</c:v>
                </c:pt>
                <c:pt idx="96">
                  <c:v>16.741998399278934</c:v>
                </c:pt>
                <c:pt idx="97">
                  <c:v>16.120591121938752</c:v>
                </c:pt>
                <c:pt idx="98">
                  <c:v>21.248424402667158</c:v>
                </c:pt>
                <c:pt idx="99">
                  <c:v>13.688784690142935</c:v>
                </c:pt>
                <c:pt idx="100">
                  <c:v>17.955455129832984</c:v>
                </c:pt>
                <c:pt idx="101">
                  <c:v>21.57625343874426</c:v>
                </c:pt>
                <c:pt idx="102">
                  <c:v>20.783592187333952</c:v>
                </c:pt>
                <c:pt idx="103">
                  <c:v>16.26738024257029</c:v>
                </c:pt>
                <c:pt idx="104">
                  <c:v>18.728544498492418</c:v>
                </c:pt>
                <c:pt idx="105">
                  <c:v>13.82089489871132</c:v>
                </c:pt>
                <c:pt idx="106">
                  <c:v>8.2967309922777606</c:v>
                </c:pt>
                <c:pt idx="107">
                  <c:v>11.496733822045297</c:v>
                </c:pt>
                <c:pt idx="108">
                  <c:v>7.7144674804393256</c:v>
                </c:pt>
                <c:pt idx="109">
                  <c:v>19.570135456779902</c:v>
                </c:pt>
                <c:pt idx="110">
                  <c:v>18.121816133215393</c:v>
                </c:pt>
                <c:pt idx="111">
                  <c:v>18.899798472562544</c:v>
                </c:pt>
                <c:pt idx="112">
                  <c:v>15.670437818668702</c:v>
                </c:pt>
                <c:pt idx="113">
                  <c:v>17.329154881805085</c:v>
                </c:pt>
                <c:pt idx="114">
                  <c:v>10.899791398143707</c:v>
                </c:pt>
                <c:pt idx="115">
                  <c:v>10.74810930682445</c:v>
                </c:pt>
                <c:pt idx="116">
                  <c:v>13.884503517651652</c:v>
                </c:pt>
                <c:pt idx="117">
                  <c:v>10.811717925764786</c:v>
                </c:pt>
                <c:pt idx="118">
                  <c:v>13.223952474809732</c:v>
                </c:pt>
                <c:pt idx="119">
                  <c:v>8.0227246337655558</c:v>
                </c:pt>
                <c:pt idx="120">
                  <c:v>13.987255902093731</c:v>
                </c:pt>
                <c:pt idx="121">
                  <c:v>7.9933668096392489</c:v>
                </c:pt>
                <c:pt idx="122">
                  <c:v>18.033742660836467</c:v>
                </c:pt>
                <c:pt idx="123">
                  <c:v>13.096735236929064</c:v>
                </c:pt>
                <c:pt idx="124">
                  <c:v>18.302856048660956</c:v>
                </c:pt>
                <c:pt idx="125">
                  <c:v>11.340158760038323</c:v>
                </c:pt>
                <c:pt idx="126">
                  <c:v>7.4551400339902747</c:v>
                </c:pt>
                <c:pt idx="127">
                  <c:v>10.997650811898065</c:v>
                </c:pt>
                <c:pt idx="128">
                  <c:v>17.852702745390907</c:v>
                </c:pt>
                <c:pt idx="129">
                  <c:v>9.9896988502281694</c:v>
                </c:pt>
                <c:pt idx="130">
                  <c:v>7.1077391151623006</c:v>
                </c:pt>
                <c:pt idx="131">
                  <c:v>20.049646584176262</c:v>
                </c:pt>
                <c:pt idx="132">
                  <c:v>7.4844978581165824</c:v>
                </c:pt>
                <c:pt idx="133">
                  <c:v>17.828237891952316</c:v>
                </c:pt>
                <c:pt idx="134">
                  <c:v>8.8789945041161964</c:v>
                </c:pt>
                <c:pt idx="135">
                  <c:v>9.4367931625160413</c:v>
                </c:pt>
                <c:pt idx="136">
                  <c:v>8.3260888164040683</c:v>
                </c:pt>
                <c:pt idx="137">
                  <c:v>20.465549092632287</c:v>
                </c:pt>
                <c:pt idx="138">
                  <c:v>9.1774657160669904</c:v>
                </c:pt>
                <c:pt idx="139">
                  <c:v>16.120591121938752</c:v>
                </c:pt>
                <c:pt idx="140">
                  <c:v>10.664928805133247</c:v>
                </c:pt>
                <c:pt idx="141">
                  <c:v>16.551172542457934</c:v>
                </c:pt>
                <c:pt idx="142">
                  <c:v>17.862488686766341</c:v>
                </c:pt>
                <c:pt idx="143">
                  <c:v>12.191535659701245</c:v>
                </c:pt>
                <c:pt idx="144">
                  <c:v>11.780526121932937</c:v>
                </c:pt>
                <c:pt idx="145">
                  <c:v>13.93832619521655</c:v>
                </c:pt>
                <c:pt idx="146">
                  <c:v>18.821510941559058</c:v>
                </c:pt>
                <c:pt idx="147">
                  <c:v>18.973193032878314</c:v>
                </c:pt>
                <c:pt idx="148">
                  <c:v>8.9328171816810933</c:v>
                </c:pt>
                <c:pt idx="149">
                  <c:v>9.2606462177581967</c:v>
                </c:pt>
                <c:pt idx="150">
                  <c:v>20.808057040772542</c:v>
                </c:pt>
                <c:pt idx="151">
                  <c:v>12.993982852486987</c:v>
                </c:pt>
                <c:pt idx="152">
                  <c:v>16.741998399278934</c:v>
                </c:pt>
                <c:pt idx="153">
                  <c:v>15.455147108409113</c:v>
                </c:pt>
                <c:pt idx="154">
                  <c:v>16.262487271882573</c:v>
                </c:pt>
                <c:pt idx="155">
                  <c:v>7.2741001185447107</c:v>
                </c:pt>
                <c:pt idx="156">
                  <c:v>11.667987796115424</c:v>
                </c:pt>
                <c:pt idx="157">
                  <c:v>14.403158410549755</c:v>
                </c:pt>
                <c:pt idx="158">
                  <c:v>7.6459658908112749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AB5-48A4-A867-9BF07B99B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8600479"/>
        <c:axId val="168601311"/>
      </c:scatterChart>
      <c:valAx>
        <c:axId val="1686004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1311"/>
        <c:crosses val="autoZero"/>
        <c:crossBetween val="midCat"/>
      </c:valAx>
      <c:valAx>
        <c:axId val="1686013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04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ysClr val="window" lastClr="FFFFFF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Train'!$W$2</c:f>
              <c:strCache>
                <c:ptCount val="1"/>
                <c:pt idx="0">
                  <c:v>Difference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yVal>
            <c:numRef>
              <c:f>'AdvertisingSLR Train'!$W$3:$W$43</c:f>
              <c:numCache>
                <c:formatCode>General</c:formatCode>
                <c:ptCount val="41"/>
                <c:pt idx="0">
                  <c:v>0.61753071607280496</c:v>
                </c:pt>
                <c:pt idx="1">
                  <c:v>1.1138627566617281</c:v>
                </c:pt>
                <c:pt idx="2">
                  <c:v>-2.0332358002774473</c:v>
                </c:pt>
                <c:pt idx="3">
                  <c:v>1.3918450960088808</c:v>
                </c:pt>
                <c:pt idx="4">
                  <c:v>-2.9265046052328874</c:v>
                </c:pt>
                <c:pt idx="5">
                  <c:v>0.90804996635370472</c:v>
                </c:pt>
                <c:pt idx="6">
                  <c:v>6.6475045830468513</c:v>
                </c:pt>
                <c:pt idx="7">
                  <c:v>-5.0669926550212629E-2</c:v>
                </c:pt>
                <c:pt idx="8">
                  <c:v>4.9921517025489841</c:v>
                </c:pt>
                <c:pt idx="9">
                  <c:v>0.51294718169272357</c:v>
                </c:pt>
                <c:pt idx="10">
                  <c:v>5.9842039855303888</c:v>
                </c:pt>
                <c:pt idx="11">
                  <c:v>1.1199736642072473</c:v>
                </c:pt>
                <c:pt idx="12">
                  <c:v>0.62242510164429277</c:v>
                </c:pt>
                <c:pt idx="13">
                  <c:v>0.43251057514099323</c:v>
                </c:pt>
                <c:pt idx="14">
                  <c:v>3.6132509584652936</c:v>
                </c:pt>
                <c:pt idx="15">
                  <c:v>6.4554551298329841</c:v>
                </c:pt>
                <c:pt idx="16">
                  <c:v>-6.3778758453607409</c:v>
                </c:pt>
                <c:pt idx="17">
                  <c:v>-0.97237249136034976</c:v>
                </c:pt>
                <c:pt idx="18">
                  <c:v>3.701324430844215</c:v>
                </c:pt>
                <c:pt idx="19">
                  <c:v>8.8123382132638248</c:v>
                </c:pt>
                <c:pt idx="20">
                  <c:v>2.57624777920919</c:v>
                </c:pt>
                <c:pt idx="21">
                  <c:v>4.2358804173145757</c:v>
                </c:pt>
                <c:pt idx="22">
                  <c:v>5.5646292730119846</c:v>
                </c:pt>
                <c:pt idx="23">
                  <c:v>1.1233378468457609</c:v>
                </c:pt>
                <c:pt idx="24">
                  <c:v>-5.0543279817749145</c:v>
                </c:pt>
                <c:pt idx="25">
                  <c:v>1.8918479257764176</c:v>
                </c:pt>
                <c:pt idx="26">
                  <c:v>-5.4959217698299412</c:v>
                </c:pt>
                <c:pt idx="27">
                  <c:v>3.599182429714805</c:v>
                </c:pt>
                <c:pt idx="28">
                  <c:v>-0.87604469542273478</c:v>
                </c:pt>
                <c:pt idx="29">
                  <c:v>5.1673844872215948</c:v>
                </c:pt>
                <c:pt idx="30">
                  <c:v>1.2884738389515302</c:v>
                </c:pt>
                <c:pt idx="31">
                  <c:v>-1.7937882580031381</c:v>
                </c:pt>
                <c:pt idx="32">
                  <c:v>0.86768118957532181</c:v>
                </c:pt>
                <c:pt idx="33">
                  <c:v>2.0150792786357616</c:v>
                </c:pt>
                <c:pt idx="34">
                  <c:v>-4.3650365725381963</c:v>
                </c:pt>
                <c:pt idx="35">
                  <c:v>-2.9017345601379638</c:v>
                </c:pt>
                <c:pt idx="36">
                  <c:v>1.3426031230565307</c:v>
                </c:pt>
                <c:pt idx="37">
                  <c:v>1.9826667081785789</c:v>
                </c:pt>
                <c:pt idx="38">
                  <c:v>2.9340464376090356</c:v>
                </c:pt>
                <c:pt idx="39">
                  <c:v>-4.5500468092836357</c:v>
                </c:pt>
                <c:pt idx="40">
                  <c:v>5.0300732865416204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177-4402-AB77-A1B2E0AC8F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04624159"/>
        <c:axId val="1004614591"/>
      </c:scatterChart>
      <c:valAx>
        <c:axId val="100462415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004614591"/>
        <c:crosses val="autoZero"/>
        <c:crossBetween val="midCat"/>
      </c:valAx>
      <c:valAx>
        <c:axId val="1004614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00462415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Train'!$C$2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'AdvertisingSLR Train'!$B$3:$B$161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Train'!$C$3:$C$161</c:f>
              <c:numCache>
                <c:formatCode>General</c:formatCode>
                <c:ptCount val="159"/>
                <c:pt idx="0">
                  <c:v>22.1</c:v>
                </c:pt>
                <c:pt idx="1">
                  <c:v>10.4</c:v>
                </c:pt>
                <c:pt idx="2">
                  <c:v>9.3000000000000007</c:v>
                </c:pt>
                <c:pt idx="3">
                  <c:v>18.5</c:v>
                </c:pt>
                <c:pt idx="4">
                  <c:v>12.9</c:v>
                </c:pt>
                <c:pt idx="5">
                  <c:v>7.2</c:v>
                </c:pt>
                <c:pt idx="6">
                  <c:v>11.8</c:v>
                </c:pt>
                <c:pt idx="7">
                  <c:v>13.2</c:v>
                </c:pt>
                <c:pt idx="8">
                  <c:v>4.8</c:v>
                </c:pt>
                <c:pt idx="9">
                  <c:v>10.6</c:v>
                </c:pt>
                <c:pt idx="10">
                  <c:v>8.6</c:v>
                </c:pt>
                <c:pt idx="11">
                  <c:v>17.399999999999999</c:v>
                </c:pt>
                <c:pt idx="12">
                  <c:v>9.1999999999999993</c:v>
                </c:pt>
                <c:pt idx="13">
                  <c:v>9.6999999999999993</c:v>
                </c:pt>
                <c:pt idx="14">
                  <c:v>19</c:v>
                </c:pt>
                <c:pt idx="15">
                  <c:v>22.4</c:v>
                </c:pt>
                <c:pt idx="16">
                  <c:v>12.5</c:v>
                </c:pt>
                <c:pt idx="17">
                  <c:v>24.4</c:v>
                </c:pt>
                <c:pt idx="18">
                  <c:v>11.3</c:v>
                </c:pt>
                <c:pt idx="19">
                  <c:v>14.6</c:v>
                </c:pt>
                <c:pt idx="20">
                  <c:v>18</c:v>
                </c:pt>
                <c:pt idx="21">
                  <c:v>12.5</c:v>
                </c:pt>
                <c:pt idx="22">
                  <c:v>5.6</c:v>
                </c:pt>
                <c:pt idx="23">
                  <c:v>15.5</c:v>
                </c:pt>
                <c:pt idx="24">
                  <c:v>9.6999999999999993</c:v>
                </c:pt>
                <c:pt idx="25">
                  <c:v>12</c:v>
                </c:pt>
                <c:pt idx="26">
                  <c:v>15</c:v>
                </c:pt>
                <c:pt idx="27">
                  <c:v>15.9</c:v>
                </c:pt>
                <c:pt idx="28">
                  <c:v>18.899999999999999</c:v>
                </c:pt>
                <c:pt idx="29">
                  <c:v>10.5</c:v>
                </c:pt>
                <c:pt idx="30">
                  <c:v>21.4</c:v>
                </c:pt>
                <c:pt idx="31">
                  <c:v>11.9</c:v>
                </c:pt>
                <c:pt idx="32">
                  <c:v>9.6</c:v>
                </c:pt>
                <c:pt idx="33">
                  <c:v>17.399999999999999</c:v>
                </c:pt>
                <c:pt idx="34">
                  <c:v>9.5</c:v>
                </c:pt>
                <c:pt idx="35">
                  <c:v>12.8</c:v>
                </c:pt>
                <c:pt idx="36">
                  <c:v>25.4</c:v>
                </c:pt>
                <c:pt idx="37">
                  <c:v>14.7</c:v>
                </c:pt>
                <c:pt idx="38">
                  <c:v>10.1</c:v>
                </c:pt>
                <c:pt idx="39">
                  <c:v>21.5</c:v>
                </c:pt>
                <c:pt idx="40">
                  <c:v>16.600000000000001</c:v>
                </c:pt>
                <c:pt idx="41">
                  <c:v>17.100000000000001</c:v>
                </c:pt>
                <c:pt idx="42">
                  <c:v>20.7</c:v>
                </c:pt>
                <c:pt idx="43">
                  <c:v>12.9</c:v>
                </c:pt>
                <c:pt idx="44">
                  <c:v>8.5</c:v>
                </c:pt>
                <c:pt idx="45">
                  <c:v>14.9</c:v>
                </c:pt>
                <c:pt idx="46">
                  <c:v>10.6</c:v>
                </c:pt>
                <c:pt idx="47">
                  <c:v>23.2</c:v>
                </c:pt>
                <c:pt idx="48">
                  <c:v>14.8</c:v>
                </c:pt>
                <c:pt idx="49">
                  <c:v>9.6999999999999993</c:v>
                </c:pt>
                <c:pt idx="50">
                  <c:v>11.4</c:v>
                </c:pt>
                <c:pt idx="51">
                  <c:v>10.7</c:v>
                </c:pt>
                <c:pt idx="52">
                  <c:v>22.6</c:v>
                </c:pt>
                <c:pt idx="53">
                  <c:v>21.2</c:v>
                </c:pt>
                <c:pt idx="54">
                  <c:v>20.2</c:v>
                </c:pt>
                <c:pt idx="55">
                  <c:v>23.7</c:v>
                </c:pt>
                <c:pt idx="56">
                  <c:v>5.5</c:v>
                </c:pt>
                <c:pt idx="57">
                  <c:v>13.2</c:v>
                </c:pt>
                <c:pt idx="58">
                  <c:v>23.8</c:v>
                </c:pt>
                <c:pt idx="59">
                  <c:v>18.399999999999999</c:v>
                </c:pt>
                <c:pt idx="60">
                  <c:v>8.1</c:v>
                </c:pt>
                <c:pt idx="61">
                  <c:v>24.2</c:v>
                </c:pt>
                <c:pt idx="62">
                  <c:v>15.7</c:v>
                </c:pt>
                <c:pt idx="63">
                  <c:v>14</c:v>
                </c:pt>
                <c:pt idx="64">
                  <c:v>18</c:v>
                </c:pt>
                <c:pt idx="65">
                  <c:v>9.3000000000000007</c:v>
                </c:pt>
                <c:pt idx="66">
                  <c:v>9.5</c:v>
                </c:pt>
                <c:pt idx="67">
                  <c:v>13.4</c:v>
                </c:pt>
                <c:pt idx="68">
                  <c:v>18.899999999999999</c:v>
                </c:pt>
                <c:pt idx="69">
                  <c:v>22.3</c:v>
                </c:pt>
                <c:pt idx="70">
                  <c:v>18.3</c:v>
                </c:pt>
                <c:pt idx="71">
                  <c:v>12.4</c:v>
                </c:pt>
                <c:pt idx="72">
                  <c:v>8.8000000000000007</c:v>
                </c:pt>
                <c:pt idx="73">
                  <c:v>11</c:v>
                </c:pt>
                <c:pt idx="74">
                  <c:v>17</c:v>
                </c:pt>
                <c:pt idx="75">
                  <c:v>8.6999999999999993</c:v>
                </c:pt>
                <c:pt idx="76">
                  <c:v>6.9</c:v>
                </c:pt>
                <c:pt idx="77">
                  <c:v>14.2</c:v>
                </c:pt>
                <c:pt idx="78">
                  <c:v>5.3</c:v>
                </c:pt>
                <c:pt idx="79">
                  <c:v>11</c:v>
                </c:pt>
                <c:pt idx="80">
                  <c:v>11.8</c:v>
                </c:pt>
                <c:pt idx="81">
                  <c:v>12.3</c:v>
                </c:pt>
                <c:pt idx="82">
                  <c:v>11.3</c:v>
                </c:pt>
                <c:pt idx="83">
                  <c:v>13.6</c:v>
                </c:pt>
                <c:pt idx="84">
                  <c:v>21.7</c:v>
                </c:pt>
                <c:pt idx="85">
                  <c:v>15.2</c:v>
                </c:pt>
                <c:pt idx="86">
                  <c:v>12</c:v>
                </c:pt>
                <c:pt idx="87">
                  <c:v>16</c:v>
                </c:pt>
                <c:pt idx="88">
                  <c:v>12.9</c:v>
                </c:pt>
                <c:pt idx="89">
                  <c:v>16.7</c:v>
                </c:pt>
                <c:pt idx="90">
                  <c:v>11.2</c:v>
                </c:pt>
                <c:pt idx="91">
                  <c:v>7.3</c:v>
                </c:pt>
                <c:pt idx="92">
                  <c:v>19.399999999999999</c:v>
                </c:pt>
                <c:pt idx="93">
                  <c:v>22.2</c:v>
                </c:pt>
                <c:pt idx="94">
                  <c:v>11.5</c:v>
                </c:pt>
                <c:pt idx="95">
                  <c:v>16.899999999999999</c:v>
                </c:pt>
                <c:pt idx="96">
                  <c:v>11.7</c:v>
                </c:pt>
                <c:pt idx="97">
                  <c:v>15.5</c:v>
                </c:pt>
                <c:pt idx="98">
                  <c:v>25.4</c:v>
                </c:pt>
                <c:pt idx="99">
                  <c:v>17.2</c:v>
                </c:pt>
                <c:pt idx="100">
                  <c:v>11.7</c:v>
                </c:pt>
                <c:pt idx="101">
                  <c:v>23.8</c:v>
                </c:pt>
                <c:pt idx="102">
                  <c:v>14.8</c:v>
                </c:pt>
                <c:pt idx="103">
                  <c:v>14.7</c:v>
                </c:pt>
                <c:pt idx="104">
                  <c:v>20.7</c:v>
                </c:pt>
                <c:pt idx="105">
                  <c:v>19.2</c:v>
                </c:pt>
                <c:pt idx="106">
                  <c:v>7.2</c:v>
                </c:pt>
                <c:pt idx="107">
                  <c:v>8.6999999999999993</c:v>
                </c:pt>
                <c:pt idx="108">
                  <c:v>5.3</c:v>
                </c:pt>
                <c:pt idx="109">
                  <c:v>19.8</c:v>
                </c:pt>
                <c:pt idx="110">
                  <c:v>13.4</c:v>
                </c:pt>
                <c:pt idx="111">
                  <c:v>21.8</c:v>
                </c:pt>
                <c:pt idx="112">
                  <c:v>14.1</c:v>
                </c:pt>
                <c:pt idx="113">
                  <c:v>15.9</c:v>
                </c:pt>
                <c:pt idx="114">
                  <c:v>14.6</c:v>
                </c:pt>
                <c:pt idx="115">
                  <c:v>12.6</c:v>
                </c:pt>
                <c:pt idx="116">
                  <c:v>12.2</c:v>
                </c:pt>
                <c:pt idx="117">
                  <c:v>9.4</c:v>
                </c:pt>
                <c:pt idx="118">
                  <c:v>15.9</c:v>
                </c:pt>
                <c:pt idx="119">
                  <c:v>6.6</c:v>
                </c:pt>
                <c:pt idx="120">
                  <c:v>15.5</c:v>
                </c:pt>
                <c:pt idx="121">
                  <c:v>7</c:v>
                </c:pt>
                <c:pt idx="122">
                  <c:v>11.6</c:v>
                </c:pt>
                <c:pt idx="123">
                  <c:v>15.2</c:v>
                </c:pt>
                <c:pt idx="124">
                  <c:v>19.7</c:v>
                </c:pt>
                <c:pt idx="125">
                  <c:v>10.6</c:v>
                </c:pt>
                <c:pt idx="126">
                  <c:v>6.6</c:v>
                </c:pt>
                <c:pt idx="127">
                  <c:v>8.8000000000000007</c:v>
                </c:pt>
                <c:pt idx="128">
                  <c:v>24.7</c:v>
                </c:pt>
                <c:pt idx="129">
                  <c:v>9.6999999999999993</c:v>
                </c:pt>
                <c:pt idx="130">
                  <c:v>1.6</c:v>
                </c:pt>
                <c:pt idx="131">
                  <c:v>12.7</c:v>
                </c:pt>
                <c:pt idx="132">
                  <c:v>5.7</c:v>
                </c:pt>
                <c:pt idx="133">
                  <c:v>19.600000000000001</c:v>
                </c:pt>
                <c:pt idx="134">
                  <c:v>10.8</c:v>
                </c:pt>
                <c:pt idx="135">
                  <c:v>11.6</c:v>
                </c:pt>
                <c:pt idx="136">
                  <c:v>9.5</c:v>
                </c:pt>
                <c:pt idx="137">
                  <c:v>20.8</c:v>
                </c:pt>
                <c:pt idx="138">
                  <c:v>9.6</c:v>
                </c:pt>
                <c:pt idx="139">
                  <c:v>20.7</c:v>
                </c:pt>
                <c:pt idx="140">
                  <c:v>10.9</c:v>
                </c:pt>
                <c:pt idx="141">
                  <c:v>19.2</c:v>
                </c:pt>
                <c:pt idx="142">
                  <c:v>20.100000000000001</c:v>
                </c:pt>
                <c:pt idx="143">
                  <c:v>10.4</c:v>
                </c:pt>
                <c:pt idx="144">
                  <c:v>11.4</c:v>
                </c:pt>
                <c:pt idx="145">
                  <c:v>10.3</c:v>
                </c:pt>
                <c:pt idx="146">
                  <c:v>13.2</c:v>
                </c:pt>
                <c:pt idx="147">
                  <c:v>25.4</c:v>
                </c:pt>
                <c:pt idx="148">
                  <c:v>10.9</c:v>
                </c:pt>
                <c:pt idx="149">
                  <c:v>10.1</c:v>
                </c:pt>
                <c:pt idx="150">
                  <c:v>16.100000000000001</c:v>
                </c:pt>
                <c:pt idx="151">
                  <c:v>11.6</c:v>
                </c:pt>
                <c:pt idx="152">
                  <c:v>16.600000000000001</c:v>
                </c:pt>
                <c:pt idx="153">
                  <c:v>19</c:v>
                </c:pt>
                <c:pt idx="154">
                  <c:v>15.6</c:v>
                </c:pt>
                <c:pt idx="155">
                  <c:v>3.2</c:v>
                </c:pt>
                <c:pt idx="156">
                  <c:v>15.3</c:v>
                </c:pt>
                <c:pt idx="157">
                  <c:v>10.1</c:v>
                </c:pt>
                <c:pt idx="158">
                  <c:v>7.3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857-4784-AD10-4FB85D2391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9132591"/>
        <c:axId val="1289128015"/>
      </c:scatterChart>
      <c:valAx>
        <c:axId val="12891325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28015"/>
        <c:crosses val="autoZero"/>
        <c:crossBetween val="midCat"/>
      </c:valAx>
      <c:valAx>
        <c:axId val="1289128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3259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Train'!$I$2</c:f>
              <c:strCache>
                <c:ptCount val="1"/>
                <c:pt idx="0">
                  <c:v>y^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'AdvertisingSLR Train'!$H$3:$H$161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Train'!$I$3:$I$161</c:f>
              <c:numCache>
                <c:formatCode>General</c:formatCode>
                <c:ptCount val="159"/>
                <c:pt idx="0">
                  <c:v>18.332213872787264</c:v>
                </c:pt>
                <c:pt idx="1">
                  <c:v>9.2508602763827597</c:v>
                </c:pt>
                <c:pt idx="2">
                  <c:v>7.915079278635762</c:v>
                </c:pt>
                <c:pt idx="3">
                  <c:v>14.48633891224096</c:v>
                </c:pt>
                <c:pt idx="4">
                  <c:v>15.919979323742318</c:v>
                </c:pt>
                <c:pt idx="5">
                  <c:v>7.4991767701797363</c:v>
                </c:pt>
                <c:pt idx="6">
                  <c:v>9.8869464657860924</c:v>
                </c:pt>
                <c:pt idx="7">
                  <c:v>12.954839086985244</c:v>
                </c:pt>
                <c:pt idx="8">
                  <c:v>7.4942837994920186</c:v>
                </c:pt>
                <c:pt idx="9">
                  <c:v>16.849643754408728</c:v>
                </c:pt>
                <c:pt idx="10">
                  <c:v>10.307741944929836</c:v>
                </c:pt>
                <c:pt idx="11">
                  <c:v>17.578696386878701</c:v>
                </c:pt>
                <c:pt idx="12">
                  <c:v>8.2380153440251451</c:v>
                </c:pt>
                <c:pt idx="13">
                  <c:v>11.844134740873271</c:v>
                </c:pt>
                <c:pt idx="14">
                  <c:v>17.060041493980599</c:v>
                </c:pt>
                <c:pt idx="15">
                  <c:v>16.634353044149137</c:v>
                </c:pt>
                <c:pt idx="16">
                  <c:v>10.39092244662104</c:v>
                </c:pt>
                <c:pt idx="17">
                  <c:v>20.842307835586567</c:v>
                </c:pt>
                <c:pt idx="18">
                  <c:v>10.459424036249093</c:v>
                </c:pt>
                <c:pt idx="19">
                  <c:v>14.280834143356806</c:v>
                </c:pt>
                <c:pt idx="20">
                  <c:v>17.759736302324264</c:v>
                </c:pt>
                <c:pt idx="21">
                  <c:v>18.689400732990674</c:v>
                </c:pt>
                <c:pt idx="22">
                  <c:v>7.7193604511270433</c:v>
                </c:pt>
                <c:pt idx="23">
                  <c:v>18.244140400408341</c:v>
                </c:pt>
                <c:pt idx="24">
                  <c:v>10.121809058796554</c:v>
                </c:pt>
                <c:pt idx="25">
                  <c:v>19.937108258358748</c:v>
                </c:pt>
                <c:pt idx="26">
                  <c:v>14.065543433097217</c:v>
                </c:pt>
                <c:pt idx="27">
                  <c:v>18.821510941559058</c:v>
                </c:pt>
                <c:pt idx="28">
                  <c:v>19.24719939139052</c:v>
                </c:pt>
                <c:pt idx="29">
                  <c:v>10.527925625877144</c:v>
                </c:pt>
                <c:pt idx="30">
                  <c:v>21.40499946467413</c:v>
                </c:pt>
                <c:pt idx="31">
                  <c:v>12.597652226781834</c:v>
                </c:pt>
                <c:pt idx="32">
                  <c:v>11.829455828810117</c:v>
                </c:pt>
                <c:pt idx="33">
                  <c:v>20.069218466927133</c:v>
                </c:pt>
                <c:pt idx="34">
                  <c:v>11.756061268494348</c:v>
                </c:pt>
                <c:pt idx="35">
                  <c:v>21.297354109544337</c:v>
                </c:pt>
                <c:pt idx="36">
                  <c:v>20.132827085867465</c:v>
                </c:pt>
                <c:pt idx="37">
                  <c:v>10.728537424073579</c:v>
                </c:pt>
                <c:pt idx="38">
                  <c:v>9.1823586867547089</c:v>
                </c:pt>
                <c:pt idx="39">
                  <c:v>18.229461488345187</c:v>
                </c:pt>
                <c:pt idx="40">
                  <c:v>16.981753962977109</c:v>
                </c:pt>
                <c:pt idx="41">
                  <c:v>15.734046437609036</c:v>
                </c:pt>
                <c:pt idx="42">
                  <c:v>21.439250259488158</c:v>
                </c:pt>
                <c:pt idx="43">
                  <c:v>17.1970446732367</c:v>
                </c:pt>
                <c:pt idx="44">
                  <c:v>8.3016239629654791</c:v>
                </c:pt>
                <c:pt idx="45">
                  <c:v>15.641079994542395</c:v>
                </c:pt>
                <c:pt idx="46">
                  <c:v>11.462483027231272</c:v>
                </c:pt>
                <c:pt idx="47">
                  <c:v>18.811725000183621</c:v>
                </c:pt>
                <c:pt idx="48">
                  <c:v>18.190317722843442</c:v>
                </c:pt>
                <c:pt idx="49">
                  <c:v>10.346885710431579</c:v>
                </c:pt>
                <c:pt idx="50">
                  <c:v>16.849643754408728</c:v>
                </c:pt>
                <c:pt idx="51">
                  <c:v>11.986030890817091</c:v>
                </c:pt>
                <c:pt idx="52">
                  <c:v>17.661876888569907</c:v>
                </c:pt>
                <c:pt idx="53">
                  <c:v>16.008052796121241</c:v>
                </c:pt>
                <c:pt idx="54">
                  <c:v>19.927322316983314</c:v>
                </c:pt>
                <c:pt idx="55">
                  <c:v>16.805607018219266</c:v>
                </c:pt>
                <c:pt idx="56">
                  <c:v>7.4306751805516855</c:v>
                </c:pt>
                <c:pt idx="57">
                  <c:v>13.737714397020113</c:v>
                </c:pt>
                <c:pt idx="58">
                  <c:v>17.3878705300577</c:v>
                </c:pt>
                <c:pt idx="59">
                  <c:v>17.382977559369984</c:v>
                </c:pt>
                <c:pt idx="60">
                  <c:v>9.6912276382773754</c:v>
                </c:pt>
                <c:pt idx="61">
                  <c:v>19.858820727355262</c:v>
                </c:pt>
                <c:pt idx="62">
                  <c:v>18.782367176057313</c:v>
                </c:pt>
                <c:pt idx="63">
                  <c:v>12.098569216634605</c:v>
                </c:pt>
                <c:pt idx="64">
                  <c:v>13.488172891946499</c:v>
                </c:pt>
                <c:pt idx="65">
                  <c:v>10.449638094873656</c:v>
                </c:pt>
                <c:pt idx="66">
                  <c:v>8.6147740869794269</c:v>
                </c:pt>
                <c:pt idx="67">
                  <c:v>13.889396488339372</c:v>
                </c:pt>
                <c:pt idx="68">
                  <c:v>18.689400732990674</c:v>
                </c:pt>
                <c:pt idx="69">
                  <c:v>17.681448771320778</c:v>
                </c:pt>
                <c:pt idx="70">
                  <c:v>16.815392959594703</c:v>
                </c:pt>
                <c:pt idx="71">
                  <c:v>12.445970135462577</c:v>
                </c:pt>
                <c:pt idx="72">
                  <c:v>8.3848044646566837</c:v>
                </c:pt>
                <c:pt idx="73">
                  <c:v>13.404992390255295</c:v>
                </c:pt>
                <c:pt idx="74">
                  <c:v>17.515087767938368</c:v>
                </c:pt>
                <c:pt idx="75">
                  <c:v>7.9004003665726081</c:v>
                </c:pt>
                <c:pt idx="76">
                  <c:v>8.41905525947071</c:v>
                </c:pt>
                <c:pt idx="77">
                  <c:v>12.969517999048398</c:v>
                </c:pt>
                <c:pt idx="78">
                  <c:v>7.3377087374850438</c:v>
                </c:pt>
                <c:pt idx="79">
                  <c:v>12.74933431810109</c:v>
                </c:pt>
                <c:pt idx="80">
                  <c:v>10.811717925764786</c:v>
                </c:pt>
                <c:pt idx="81">
                  <c:v>18.806832029495904</c:v>
                </c:pt>
                <c:pt idx="82">
                  <c:v>10.757895248199887</c:v>
                </c:pt>
                <c:pt idx="83">
                  <c:v>10.420280270747348</c:v>
                </c:pt>
                <c:pt idx="84">
                  <c:v>17.519980738626085</c:v>
                </c:pt>
                <c:pt idx="85">
                  <c:v>16.526707689019339</c:v>
                </c:pt>
                <c:pt idx="86">
                  <c:v>10.806824955077065</c:v>
                </c:pt>
                <c:pt idx="87">
                  <c:v>12.490006871652039</c:v>
                </c:pt>
                <c:pt idx="88">
                  <c:v>11.39398143760322</c:v>
                </c:pt>
                <c:pt idx="89">
                  <c:v>12.445970135462577</c:v>
                </c:pt>
                <c:pt idx="90">
                  <c:v>13.644747953953473</c:v>
                </c:pt>
                <c:pt idx="91">
                  <c:v>8.4728779370356069</c:v>
                </c:pt>
                <c:pt idx="92">
                  <c:v>17.725485507510236</c:v>
                </c:pt>
                <c:pt idx="93">
                  <c:v>19.349951775832594</c:v>
                </c:pt>
                <c:pt idx="94">
                  <c:v>12.328538838957346</c:v>
                </c:pt>
                <c:pt idx="95">
                  <c:v>15.063709453391677</c:v>
                </c:pt>
                <c:pt idx="96">
                  <c:v>16.741998399278934</c:v>
                </c:pt>
                <c:pt idx="97">
                  <c:v>16.120591121938752</c:v>
                </c:pt>
                <c:pt idx="98">
                  <c:v>21.248424402667158</c:v>
                </c:pt>
                <c:pt idx="99">
                  <c:v>13.688784690142935</c:v>
                </c:pt>
                <c:pt idx="100">
                  <c:v>17.955455129832984</c:v>
                </c:pt>
                <c:pt idx="101">
                  <c:v>21.57625343874426</c:v>
                </c:pt>
                <c:pt idx="102">
                  <c:v>20.783592187333952</c:v>
                </c:pt>
                <c:pt idx="103">
                  <c:v>16.26738024257029</c:v>
                </c:pt>
                <c:pt idx="104">
                  <c:v>18.728544498492418</c:v>
                </c:pt>
                <c:pt idx="105">
                  <c:v>13.82089489871132</c:v>
                </c:pt>
                <c:pt idx="106">
                  <c:v>8.2967309922777606</c:v>
                </c:pt>
                <c:pt idx="107">
                  <c:v>11.496733822045297</c:v>
                </c:pt>
                <c:pt idx="108">
                  <c:v>7.7144674804393256</c:v>
                </c:pt>
                <c:pt idx="109">
                  <c:v>19.570135456779902</c:v>
                </c:pt>
                <c:pt idx="110">
                  <c:v>18.121816133215393</c:v>
                </c:pt>
                <c:pt idx="111">
                  <c:v>18.899798472562544</c:v>
                </c:pt>
                <c:pt idx="112">
                  <c:v>15.670437818668702</c:v>
                </c:pt>
                <c:pt idx="113">
                  <c:v>17.329154881805085</c:v>
                </c:pt>
                <c:pt idx="114">
                  <c:v>10.899791398143707</c:v>
                </c:pt>
                <c:pt idx="115">
                  <c:v>10.74810930682445</c:v>
                </c:pt>
                <c:pt idx="116">
                  <c:v>13.884503517651652</c:v>
                </c:pt>
                <c:pt idx="117">
                  <c:v>10.811717925764786</c:v>
                </c:pt>
                <c:pt idx="118">
                  <c:v>13.223952474809732</c:v>
                </c:pt>
                <c:pt idx="119">
                  <c:v>8.0227246337655558</c:v>
                </c:pt>
                <c:pt idx="120">
                  <c:v>13.987255902093731</c:v>
                </c:pt>
                <c:pt idx="121">
                  <c:v>7.9933668096392489</c:v>
                </c:pt>
                <c:pt idx="122">
                  <c:v>18.033742660836467</c:v>
                </c:pt>
                <c:pt idx="123">
                  <c:v>13.096735236929064</c:v>
                </c:pt>
                <c:pt idx="124">
                  <c:v>18.302856048660956</c:v>
                </c:pt>
                <c:pt idx="125">
                  <c:v>11.340158760038323</c:v>
                </c:pt>
                <c:pt idx="126">
                  <c:v>7.4551400339902747</c:v>
                </c:pt>
                <c:pt idx="127">
                  <c:v>10.997650811898065</c:v>
                </c:pt>
                <c:pt idx="128">
                  <c:v>17.852702745390907</c:v>
                </c:pt>
                <c:pt idx="129">
                  <c:v>9.9896988502281694</c:v>
                </c:pt>
                <c:pt idx="130">
                  <c:v>7.1077391151623006</c:v>
                </c:pt>
                <c:pt idx="131">
                  <c:v>20.049646584176262</c:v>
                </c:pt>
                <c:pt idx="132">
                  <c:v>7.4844978581165824</c:v>
                </c:pt>
                <c:pt idx="133">
                  <c:v>17.828237891952316</c:v>
                </c:pt>
                <c:pt idx="134">
                  <c:v>8.8789945041161964</c:v>
                </c:pt>
                <c:pt idx="135">
                  <c:v>9.4367931625160413</c:v>
                </c:pt>
                <c:pt idx="136">
                  <c:v>8.3260888164040683</c:v>
                </c:pt>
                <c:pt idx="137">
                  <c:v>20.465549092632287</c:v>
                </c:pt>
                <c:pt idx="138">
                  <c:v>9.1774657160669904</c:v>
                </c:pt>
                <c:pt idx="139">
                  <c:v>16.120591121938752</c:v>
                </c:pt>
                <c:pt idx="140">
                  <c:v>10.664928805133247</c:v>
                </c:pt>
                <c:pt idx="141">
                  <c:v>16.551172542457934</c:v>
                </c:pt>
                <c:pt idx="142">
                  <c:v>17.862488686766341</c:v>
                </c:pt>
                <c:pt idx="143">
                  <c:v>12.191535659701245</c:v>
                </c:pt>
                <c:pt idx="144">
                  <c:v>11.780526121932937</c:v>
                </c:pt>
                <c:pt idx="145">
                  <c:v>13.93832619521655</c:v>
                </c:pt>
                <c:pt idx="146">
                  <c:v>18.821510941559058</c:v>
                </c:pt>
                <c:pt idx="147">
                  <c:v>18.973193032878314</c:v>
                </c:pt>
                <c:pt idx="148">
                  <c:v>8.9328171816810933</c:v>
                </c:pt>
                <c:pt idx="149">
                  <c:v>9.2606462177581967</c:v>
                </c:pt>
                <c:pt idx="150">
                  <c:v>20.808057040772542</c:v>
                </c:pt>
                <c:pt idx="151">
                  <c:v>12.993982852486987</c:v>
                </c:pt>
                <c:pt idx="152">
                  <c:v>16.741998399278934</c:v>
                </c:pt>
                <c:pt idx="153">
                  <c:v>15.455147108409113</c:v>
                </c:pt>
                <c:pt idx="154">
                  <c:v>16.262487271882573</c:v>
                </c:pt>
                <c:pt idx="155">
                  <c:v>7.2741001185447107</c:v>
                </c:pt>
                <c:pt idx="156">
                  <c:v>11.667987796115424</c:v>
                </c:pt>
                <c:pt idx="157">
                  <c:v>14.403158410549755</c:v>
                </c:pt>
                <c:pt idx="158">
                  <c:v>7.6459658908112749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E18-4BCF-BB65-79C3384E85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8600479"/>
        <c:axId val="168601311"/>
      </c:scatterChart>
      <c:valAx>
        <c:axId val="1686004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1311"/>
        <c:crosses val="autoZero"/>
        <c:crossBetween val="midCat"/>
      </c:valAx>
      <c:valAx>
        <c:axId val="1686013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04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Train'!$AJ$2</c:f>
              <c:strCache>
                <c:ptCount val="1"/>
                <c:pt idx="0">
                  <c:v>Yupper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'AdvertisingSLR Train'!$AI$3:$AI$161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Train'!$AJ$3:$AJ$161</c:f>
              <c:numCache>
                <c:formatCode>General</c:formatCode>
                <c:ptCount val="159"/>
                <c:pt idx="0">
                  <c:v>20.239670899698389</c:v>
                </c:pt>
                <c:pt idx="1">
                  <c:v>9.6197513572065105</c:v>
                </c:pt>
                <c:pt idx="2">
                  <c:v>8.0576618986395481</c:v>
                </c:pt>
                <c:pt idx="3">
                  <c:v>15.742226524483616</c:v>
                </c:pt>
                <c:pt idx="4">
                  <c:v>17.418754771223984</c:v>
                </c:pt>
                <c:pt idx="5">
                  <c:v>7.5712970489025819</c:v>
                </c:pt>
                <c:pt idx="6">
                  <c:v>10.363603480333635</c:v>
                </c:pt>
                <c:pt idx="7">
                  <c:v>13.951259489569846</c:v>
                </c:pt>
                <c:pt idx="8">
                  <c:v>7.5655751094939117</c:v>
                </c:pt>
                <c:pt idx="9">
                  <c:v>18.50592325887132</c:v>
                </c:pt>
                <c:pt idx="10">
                  <c:v>10.855690269479272</c:v>
                </c:pt>
                <c:pt idx="11">
                  <c:v>19.358492230763176</c:v>
                </c:pt>
                <c:pt idx="12">
                  <c:v>8.4353098996117808</c:v>
                </c:pt>
                <c:pt idx="13">
                  <c:v>12.652379243801713</c:v>
                </c:pt>
                <c:pt idx="14">
                  <c:v>18.751966653444136</c:v>
                </c:pt>
                <c:pt idx="15">
                  <c:v>18.254157924889832</c:v>
                </c:pt>
                <c:pt idx="16">
                  <c:v>10.952963239426666</c:v>
                </c:pt>
                <c:pt idx="17">
                  <c:v>23.175025816346196</c:v>
                </c:pt>
                <c:pt idx="18">
                  <c:v>11.033070391148048</c:v>
                </c:pt>
                <c:pt idx="19">
                  <c:v>15.50190506931947</c:v>
                </c:pt>
                <c:pt idx="20">
                  <c:v>19.570203988883975</c:v>
                </c:pt>
                <c:pt idx="21">
                  <c:v>20.657372476531314</c:v>
                </c:pt>
                <c:pt idx="22">
                  <c:v>7.8287843222927407</c:v>
                </c:pt>
                <c:pt idx="23">
                  <c:v>20.136675990342326</c:v>
                </c:pt>
                <c:pt idx="24">
                  <c:v>10.638256571949805</c:v>
                </c:pt>
                <c:pt idx="25">
                  <c:v>22.11646702574221</c:v>
                </c:pt>
                <c:pt idx="26">
                  <c:v>15.25013973533798</c:v>
                </c:pt>
                <c:pt idx="27">
                  <c:v>20.811864840565406</c:v>
                </c:pt>
                <c:pt idx="28">
                  <c:v>21.309673569119717</c:v>
                </c:pt>
                <c:pt idx="29">
                  <c:v>11.11317754286943</c:v>
                </c:pt>
                <c:pt idx="30">
                  <c:v>23.833048848343267</c:v>
                </c:pt>
                <c:pt idx="31">
                  <c:v>13.533557912736923</c:v>
                </c:pt>
                <c:pt idx="32">
                  <c:v>12.635213425575703</c:v>
                </c:pt>
                <c:pt idx="33">
                  <c:v>22.270959389776309</c:v>
                </c:pt>
                <c:pt idx="34">
                  <c:v>12.54938433444565</c:v>
                </c:pt>
                <c:pt idx="35">
                  <c:v>23.707166181352523</c:v>
                </c:pt>
                <c:pt idx="36">
                  <c:v>22.345344602089018</c:v>
                </c:pt>
                <c:pt idx="37">
                  <c:v>11.34777705862491</c:v>
                </c:pt>
                <c:pt idx="38">
                  <c:v>9.5396442054851285</c:v>
                </c:pt>
                <c:pt idx="39">
                  <c:v>20.119510172116314</c:v>
                </c:pt>
                <c:pt idx="40">
                  <c:v>18.660415622905415</c:v>
                </c:pt>
                <c:pt idx="41">
                  <c:v>17.201321073694515</c:v>
                </c:pt>
                <c:pt idx="42">
                  <c:v>23.87310242420396</c:v>
                </c:pt>
                <c:pt idx="43">
                  <c:v>18.912180956886903</c:v>
                </c:pt>
                <c:pt idx="44">
                  <c:v>8.5096951119244935</c:v>
                </c:pt>
                <c:pt idx="45">
                  <c:v>17.092604224929779</c:v>
                </c:pt>
                <c:pt idx="46">
                  <c:v>12.206067969925439</c:v>
                </c:pt>
                <c:pt idx="47">
                  <c:v>20.800420961748067</c:v>
                </c:pt>
                <c:pt idx="48">
                  <c:v>20.073734656846952</c:v>
                </c:pt>
                <c:pt idx="49">
                  <c:v>10.901465784748634</c:v>
                </c:pt>
                <c:pt idx="50">
                  <c:v>18.50592325887132</c:v>
                </c:pt>
                <c:pt idx="51">
                  <c:v>12.818315486653148</c:v>
                </c:pt>
                <c:pt idx="52">
                  <c:v>19.455765200710573</c:v>
                </c:pt>
                <c:pt idx="53">
                  <c:v>17.521749680580044</c:v>
                </c:pt>
                <c:pt idx="54">
                  <c:v>22.105023146924871</c:v>
                </c:pt>
                <c:pt idx="55">
                  <c:v>18.454425804193288</c:v>
                </c:pt>
                <c:pt idx="56">
                  <c:v>7.491189897181199</c:v>
                </c:pt>
                <c:pt idx="57">
                  <c:v>14.866769794957076</c:v>
                </c:pt>
                <c:pt idx="58">
                  <c:v>19.135336593825041</c:v>
                </c:pt>
                <c:pt idx="59">
                  <c:v>19.129614654416372</c:v>
                </c:pt>
                <c:pt idx="60">
                  <c:v>10.134725903986828</c:v>
                </c:pt>
                <c:pt idx="61">
                  <c:v>22.024915995203486</c:v>
                </c:pt>
                <c:pt idx="62">
                  <c:v>20.766089325296043</c:v>
                </c:pt>
                <c:pt idx="63">
                  <c:v>12.949920093052562</c:v>
                </c:pt>
                <c:pt idx="64">
                  <c:v>14.574950885114898</c:v>
                </c:pt>
                <c:pt idx="65">
                  <c:v>11.021626512330709</c:v>
                </c:pt>
                <c:pt idx="66">
                  <c:v>8.8758992340793856</c:v>
                </c:pt>
                <c:pt idx="67">
                  <c:v>15.044149916625853</c:v>
                </c:pt>
                <c:pt idx="68">
                  <c:v>20.657372476531314</c:v>
                </c:pt>
                <c:pt idx="69">
                  <c:v>19.478652958345251</c:v>
                </c:pt>
                <c:pt idx="70">
                  <c:v>18.465869683010627</c:v>
                </c:pt>
                <c:pt idx="71">
                  <c:v>13.356177791068145</c:v>
                </c:pt>
                <c:pt idx="72">
                  <c:v>8.6069680818718872</c:v>
                </c:pt>
                <c:pt idx="73">
                  <c:v>14.477677915167504</c:v>
                </c:pt>
                <c:pt idx="74">
                  <c:v>19.284107018450467</c:v>
                </c:pt>
                <c:pt idx="75">
                  <c:v>8.0404960804135381</c:v>
                </c:pt>
                <c:pt idx="76">
                  <c:v>8.6470216577325782</c:v>
                </c:pt>
                <c:pt idx="77">
                  <c:v>13.968425307795858</c:v>
                </c:pt>
                <c:pt idx="78">
                  <c:v>7.3824730484164656</c:v>
                </c:pt>
                <c:pt idx="79">
                  <c:v>13.710938034405698</c:v>
                </c:pt>
                <c:pt idx="80">
                  <c:v>11.445050028572304</c:v>
                </c:pt>
                <c:pt idx="81">
                  <c:v>20.794699022339397</c:v>
                </c:pt>
                <c:pt idx="82">
                  <c:v>11.38210869507693</c:v>
                </c:pt>
                <c:pt idx="83">
                  <c:v>10.987294875878687</c:v>
                </c:pt>
                <c:pt idx="84">
                  <c:v>19.289828957859136</c:v>
                </c:pt>
                <c:pt idx="85">
                  <c:v>18.128275257899084</c:v>
                </c:pt>
                <c:pt idx="86">
                  <c:v>11.439328089163631</c:v>
                </c:pt>
                <c:pt idx="87">
                  <c:v>13.407675245746178</c:v>
                </c:pt>
                <c:pt idx="88">
                  <c:v>12.125960818204055</c:v>
                </c:pt>
                <c:pt idx="89">
                  <c:v>13.356177791068145</c:v>
                </c:pt>
                <c:pt idx="90">
                  <c:v>14.758052946192343</c:v>
                </c:pt>
                <c:pt idx="91">
                  <c:v>8.7099629912279504</c:v>
                </c:pt>
                <c:pt idx="92">
                  <c:v>19.530150413023286</c:v>
                </c:pt>
                <c:pt idx="93">
                  <c:v>21.429834296701788</c:v>
                </c:pt>
                <c:pt idx="94">
                  <c:v>13.218851245260062</c:v>
                </c:pt>
                <c:pt idx="95">
                  <c:v>16.4174153747067</c:v>
                </c:pt>
                <c:pt idx="96">
                  <c:v>18.380040591880576</c:v>
                </c:pt>
                <c:pt idx="97">
                  <c:v>17.653354286979461</c:v>
                </c:pt>
                <c:pt idx="98">
                  <c:v>23.649946787265822</c:v>
                </c:pt>
                <c:pt idx="99">
                  <c:v>14.809550400870375</c:v>
                </c:pt>
                <c:pt idx="100">
                  <c:v>19.799081565230786</c:v>
                </c:pt>
                <c:pt idx="101">
                  <c:v>24.033316727646724</c:v>
                </c:pt>
                <c:pt idx="102">
                  <c:v>23.106362543442152</c:v>
                </c:pt>
                <c:pt idx="103">
                  <c:v>17.825012469239567</c:v>
                </c:pt>
                <c:pt idx="104">
                  <c:v>20.703147991800673</c:v>
                </c:pt>
                <c:pt idx="105">
                  <c:v>14.96404276490447</c:v>
                </c:pt>
                <c:pt idx="106">
                  <c:v>8.5039731725158241</c:v>
                </c:pt>
                <c:pt idx="107">
                  <c:v>12.24612154578613</c:v>
                </c:pt>
                <c:pt idx="108">
                  <c:v>7.8230623828840704</c:v>
                </c:pt>
                <c:pt idx="109">
                  <c:v>21.687321570091946</c:v>
                </c:pt>
                <c:pt idx="110">
                  <c:v>19.99362750512557</c:v>
                </c:pt>
                <c:pt idx="111">
                  <c:v>20.90341587110413</c:v>
                </c:pt>
                <c:pt idx="112">
                  <c:v>17.126935861381803</c:v>
                </c:pt>
                <c:pt idx="113">
                  <c:v>19.066673320920998</c:v>
                </c:pt>
                <c:pt idx="114">
                  <c:v>11.548044937928367</c:v>
                </c:pt>
                <c:pt idx="115">
                  <c:v>11.370664816259589</c:v>
                </c:pt>
                <c:pt idx="116">
                  <c:v>15.038427977217182</c:v>
                </c:pt>
                <c:pt idx="117">
                  <c:v>11.445050028572304</c:v>
                </c:pt>
                <c:pt idx="118">
                  <c:v>14.265966157046707</c:v>
                </c:pt>
                <c:pt idx="119">
                  <c:v>8.1835445656302923</c:v>
                </c:pt>
                <c:pt idx="120">
                  <c:v>15.158588704799257</c:v>
                </c:pt>
                <c:pt idx="121">
                  <c:v>8.1492129291782707</c:v>
                </c:pt>
                <c:pt idx="122">
                  <c:v>19.890632595769507</c:v>
                </c:pt>
                <c:pt idx="123">
                  <c:v>14.117195732421282</c:v>
                </c:pt>
                <c:pt idx="124">
                  <c:v>20.205339263246366</c:v>
                </c:pt>
                <c:pt idx="125">
                  <c:v>12.063019484708683</c:v>
                </c:pt>
                <c:pt idx="126">
                  <c:v>7.5197995942245504</c:v>
                </c:pt>
                <c:pt idx="127">
                  <c:v>11.662483726101769</c:v>
                </c:pt>
                <c:pt idx="128">
                  <c:v>19.678920837648711</c:v>
                </c:pt>
                <c:pt idx="129">
                  <c:v>10.48376420791571</c:v>
                </c:pt>
                <c:pt idx="130">
                  <c:v>7.1135418962089663</c:v>
                </c:pt>
                <c:pt idx="131">
                  <c:v>22.248071632141624</c:v>
                </c:pt>
                <c:pt idx="132">
                  <c:v>7.5541312306765711</c:v>
                </c:pt>
                <c:pt idx="133">
                  <c:v>19.650311140605361</c:v>
                </c:pt>
                <c:pt idx="134">
                  <c:v>9.1848839621475769</c:v>
                </c:pt>
                <c:pt idx="135">
                  <c:v>9.8371850547359774</c:v>
                </c:pt>
                <c:pt idx="136">
                  <c:v>8.5383048089678439</c:v>
                </c:pt>
                <c:pt idx="137">
                  <c:v>22.734436481878589</c:v>
                </c:pt>
                <c:pt idx="138">
                  <c:v>9.5339222660764573</c:v>
                </c:pt>
                <c:pt idx="139">
                  <c:v>17.653354286979461</c:v>
                </c:pt>
                <c:pt idx="140">
                  <c:v>11.273391846312197</c:v>
                </c:pt>
                <c:pt idx="141">
                  <c:v>18.156884954942438</c:v>
                </c:pt>
                <c:pt idx="142">
                  <c:v>19.69036471646605</c:v>
                </c:pt>
                <c:pt idx="143">
                  <c:v>13.058636941817296</c:v>
                </c:pt>
                <c:pt idx="144">
                  <c:v>12.577994031489</c:v>
                </c:pt>
                <c:pt idx="145">
                  <c:v>15.101369310712556</c:v>
                </c:pt>
                <c:pt idx="146">
                  <c:v>20.811864840565406</c:v>
                </c:pt>
                <c:pt idx="147">
                  <c:v>20.989244962234181</c:v>
                </c:pt>
                <c:pt idx="148">
                  <c:v>9.247825295642949</c:v>
                </c:pt>
                <c:pt idx="149">
                  <c:v>9.6311952360238511</c:v>
                </c:pt>
                <c:pt idx="150">
                  <c:v>23.134972240485503</c:v>
                </c:pt>
                <c:pt idx="151">
                  <c:v>13.997035004839208</c:v>
                </c:pt>
                <c:pt idx="152">
                  <c:v>18.380040591880576</c:v>
                </c:pt>
                <c:pt idx="153">
                  <c:v>16.875170527400314</c:v>
                </c:pt>
                <c:pt idx="154">
                  <c:v>17.819290529830898</c:v>
                </c:pt>
                <c:pt idx="155">
                  <c:v>7.3080878361037529</c:v>
                </c:pt>
                <c:pt idx="156">
                  <c:v>12.446389425089587</c:v>
                </c:pt>
                <c:pt idx="157">
                  <c:v>15.644953554536224</c:v>
                </c:pt>
                <c:pt idx="158">
                  <c:v>7.7429552311626875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738-4C85-834F-963C3B83F3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41397599"/>
        <c:axId val="1841397183"/>
      </c:scatterChart>
      <c:valAx>
        <c:axId val="184139759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41397183"/>
        <c:crosses val="autoZero"/>
        <c:crossBetween val="midCat"/>
      </c:valAx>
      <c:valAx>
        <c:axId val="1841397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4139759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Train'!$AL$2</c:f>
              <c:strCache>
                <c:ptCount val="1"/>
                <c:pt idx="0">
                  <c:v>Ylower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'AdvertisingSLR Train'!$AK$3:$AK$161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Train'!$AL$3:$AL$161</c:f>
              <c:numCache>
                <c:formatCode>General</c:formatCode>
                <c:ptCount val="159"/>
                <c:pt idx="0">
                  <c:v>16.424756845876139</c:v>
                </c:pt>
                <c:pt idx="1">
                  <c:v>8.8819691955590088</c:v>
                </c:pt>
                <c:pt idx="2">
                  <c:v>7.772496658631975</c:v>
                </c:pt>
                <c:pt idx="3">
                  <c:v>13.230451299998304</c:v>
                </c:pt>
                <c:pt idx="4">
                  <c:v>14.421203876260652</c:v>
                </c:pt>
                <c:pt idx="5">
                  <c:v>7.4270564914568906</c:v>
                </c:pt>
                <c:pt idx="6">
                  <c:v>9.4102894512385493</c:v>
                </c:pt>
                <c:pt idx="7">
                  <c:v>11.958418684400641</c:v>
                </c:pt>
                <c:pt idx="8">
                  <c:v>7.4229924894901247</c:v>
                </c:pt>
                <c:pt idx="9">
                  <c:v>15.193364249946134</c:v>
                </c:pt>
                <c:pt idx="10">
                  <c:v>9.7597936203803997</c:v>
                </c:pt>
                <c:pt idx="11">
                  <c:v>15.798900542994222</c:v>
                </c:pt>
                <c:pt idx="12">
                  <c:v>8.0407207884385112</c:v>
                </c:pt>
                <c:pt idx="13">
                  <c:v>11.035890237944828</c:v>
                </c:pt>
                <c:pt idx="14">
                  <c:v>15.368116334517058</c:v>
                </c:pt>
                <c:pt idx="15">
                  <c:v>15.014548163408444</c:v>
                </c:pt>
                <c:pt idx="16">
                  <c:v>9.8288816538154169</c:v>
                </c:pt>
                <c:pt idx="17">
                  <c:v>18.509589854826942</c:v>
                </c:pt>
                <c:pt idx="18">
                  <c:v>9.8857776813501363</c:v>
                </c:pt>
                <c:pt idx="19">
                  <c:v>13.059763217394146</c:v>
                </c:pt>
                <c:pt idx="20">
                  <c:v>15.949268615764554</c:v>
                </c:pt>
                <c:pt idx="21">
                  <c:v>16.721428989450036</c:v>
                </c:pt>
                <c:pt idx="22">
                  <c:v>7.6099365799613468</c:v>
                </c:pt>
                <c:pt idx="23">
                  <c:v>16.351604810474356</c:v>
                </c:pt>
                <c:pt idx="24">
                  <c:v>9.6053615456433032</c:v>
                </c:pt>
                <c:pt idx="25">
                  <c:v>17.757749490975286</c:v>
                </c:pt>
                <c:pt idx="26">
                  <c:v>12.880947130856454</c:v>
                </c:pt>
                <c:pt idx="27">
                  <c:v>16.831157042552711</c:v>
                </c:pt>
                <c:pt idx="28">
                  <c:v>17.184725213661324</c:v>
                </c:pt>
                <c:pt idx="29">
                  <c:v>9.9426737088848558</c:v>
                </c:pt>
                <c:pt idx="30">
                  <c:v>18.976950081004993</c:v>
                </c:pt>
                <c:pt idx="31">
                  <c:v>11.661746540826744</c:v>
                </c:pt>
                <c:pt idx="32">
                  <c:v>11.023698232044531</c:v>
                </c:pt>
                <c:pt idx="33">
                  <c:v>17.867477544077964</c:v>
                </c:pt>
                <c:pt idx="34">
                  <c:v>10.962738202543045</c:v>
                </c:pt>
                <c:pt idx="35">
                  <c:v>18.88754203773615</c:v>
                </c:pt>
                <c:pt idx="36">
                  <c:v>17.920309569645916</c:v>
                </c:pt>
                <c:pt idx="37">
                  <c:v>10.10929778952225</c:v>
                </c:pt>
                <c:pt idx="38">
                  <c:v>8.8250731680242893</c:v>
                </c:pt>
                <c:pt idx="39">
                  <c:v>16.33941280457406</c:v>
                </c:pt>
                <c:pt idx="40">
                  <c:v>15.303092303048807</c:v>
                </c:pt>
                <c:pt idx="41">
                  <c:v>14.266771801523555</c:v>
                </c:pt>
                <c:pt idx="42">
                  <c:v>19.005398094772357</c:v>
                </c:pt>
                <c:pt idx="43">
                  <c:v>15.481908389586499</c:v>
                </c:pt>
                <c:pt idx="44">
                  <c:v>8.0935528140064648</c:v>
                </c:pt>
                <c:pt idx="45">
                  <c:v>14.189555764155006</c:v>
                </c:pt>
                <c:pt idx="46">
                  <c:v>10.718898084537104</c:v>
                </c:pt>
                <c:pt idx="47">
                  <c:v>16.823029038619175</c:v>
                </c:pt>
                <c:pt idx="48">
                  <c:v>16.306900788839933</c:v>
                </c:pt>
                <c:pt idx="49">
                  <c:v>9.7923056361145253</c:v>
                </c:pt>
                <c:pt idx="50">
                  <c:v>15.193364249946134</c:v>
                </c:pt>
                <c:pt idx="51">
                  <c:v>11.153746294981033</c:v>
                </c:pt>
                <c:pt idx="52">
                  <c:v>15.867988576429239</c:v>
                </c:pt>
                <c:pt idx="53">
                  <c:v>14.494355911662435</c:v>
                </c:pt>
                <c:pt idx="54">
                  <c:v>17.749621487041757</c:v>
                </c:pt>
                <c:pt idx="55">
                  <c:v>15.156788232245242</c:v>
                </c:pt>
                <c:pt idx="56">
                  <c:v>7.3701604639221712</c:v>
                </c:pt>
                <c:pt idx="57">
                  <c:v>12.608658999083151</c:v>
                </c:pt>
                <c:pt idx="58">
                  <c:v>15.640404466290361</c:v>
                </c:pt>
                <c:pt idx="59">
                  <c:v>15.636340464323593</c:v>
                </c:pt>
                <c:pt idx="60">
                  <c:v>9.247729372567921</c:v>
                </c:pt>
                <c:pt idx="61">
                  <c:v>17.692725459507038</c:v>
                </c:pt>
                <c:pt idx="62">
                  <c:v>16.798645026818583</c:v>
                </c:pt>
                <c:pt idx="63">
                  <c:v>11.247218340216644</c:v>
                </c:pt>
                <c:pt idx="64">
                  <c:v>12.401394898778101</c:v>
                </c:pt>
                <c:pt idx="65">
                  <c:v>9.8776496774166045</c:v>
                </c:pt>
                <c:pt idx="66">
                  <c:v>8.35364893987947</c:v>
                </c:pt>
                <c:pt idx="67">
                  <c:v>12.734643060052889</c:v>
                </c:pt>
                <c:pt idx="68">
                  <c:v>16.721428989450036</c:v>
                </c:pt>
                <c:pt idx="69">
                  <c:v>15.884244584296303</c:v>
                </c:pt>
                <c:pt idx="70">
                  <c:v>15.164916236178774</c:v>
                </c:pt>
                <c:pt idx="71">
                  <c:v>11.535762479857009</c:v>
                </c:pt>
                <c:pt idx="72">
                  <c:v>8.162640847441482</c:v>
                </c:pt>
                <c:pt idx="73">
                  <c:v>12.332306865343085</c:v>
                </c:pt>
                <c:pt idx="74">
                  <c:v>15.746068517426268</c:v>
                </c:pt>
                <c:pt idx="75">
                  <c:v>7.7603046527316781</c:v>
                </c:pt>
                <c:pt idx="76">
                  <c:v>8.1910888612088417</c:v>
                </c:pt>
                <c:pt idx="77">
                  <c:v>11.970610690300937</c:v>
                </c:pt>
                <c:pt idx="78">
                  <c:v>7.292944426553623</c:v>
                </c:pt>
                <c:pt idx="79">
                  <c:v>11.787730601796483</c:v>
                </c:pt>
                <c:pt idx="80">
                  <c:v>10.178385822957267</c:v>
                </c:pt>
                <c:pt idx="81">
                  <c:v>16.818965036652415</c:v>
                </c:pt>
                <c:pt idx="82">
                  <c:v>10.133681801322844</c:v>
                </c:pt>
                <c:pt idx="83">
                  <c:v>9.8532656656160107</c:v>
                </c:pt>
                <c:pt idx="84">
                  <c:v>15.750132519393034</c:v>
                </c:pt>
                <c:pt idx="85">
                  <c:v>14.925140120139599</c:v>
                </c:pt>
                <c:pt idx="86">
                  <c:v>10.1743218209905</c:v>
                </c:pt>
                <c:pt idx="87">
                  <c:v>11.572338497557901</c:v>
                </c:pt>
                <c:pt idx="88">
                  <c:v>10.662002057002384</c:v>
                </c:pt>
                <c:pt idx="89">
                  <c:v>11.535762479857009</c:v>
                </c:pt>
                <c:pt idx="90">
                  <c:v>12.531442961714603</c:v>
                </c:pt>
                <c:pt idx="91">
                  <c:v>8.2357928828432634</c:v>
                </c:pt>
                <c:pt idx="92">
                  <c:v>15.920820601997193</c:v>
                </c:pt>
                <c:pt idx="93">
                  <c:v>17.270069254963403</c:v>
                </c:pt>
                <c:pt idx="94">
                  <c:v>11.438226432654631</c:v>
                </c:pt>
                <c:pt idx="95">
                  <c:v>13.710003532076655</c:v>
                </c:pt>
                <c:pt idx="96">
                  <c:v>15.103956206677289</c:v>
                </c:pt>
                <c:pt idx="97">
                  <c:v>14.587827956898046</c:v>
                </c:pt>
                <c:pt idx="98">
                  <c:v>18.846902018068491</c:v>
                </c:pt>
                <c:pt idx="99">
                  <c:v>12.568018979415495</c:v>
                </c:pt>
                <c:pt idx="100">
                  <c:v>16.111828694435182</c:v>
                </c:pt>
                <c:pt idx="101">
                  <c:v>19.119190149841792</c:v>
                </c:pt>
                <c:pt idx="102">
                  <c:v>18.460821831225751</c:v>
                </c:pt>
                <c:pt idx="103">
                  <c:v>14.709748015901017</c:v>
                </c:pt>
                <c:pt idx="104">
                  <c:v>16.75394100518416</c:v>
                </c:pt>
                <c:pt idx="105">
                  <c:v>12.67774703251817</c:v>
                </c:pt>
                <c:pt idx="106">
                  <c:v>8.0894888120396988</c:v>
                </c:pt>
                <c:pt idx="107">
                  <c:v>10.747346098304464</c:v>
                </c:pt>
                <c:pt idx="108">
                  <c:v>7.6058725779945817</c:v>
                </c:pt>
                <c:pt idx="109">
                  <c:v>17.452949343467861</c:v>
                </c:pt>
                <c:pt idx="110">
                  <c:v>16.250004761305213</c:v>
                </c:pt>
                <c:pt idx="111">
                  <c:v>16.896181074020959</c:v>
                </c:pt>
                <c:pt idx="112">
                  <c:v>14.213939775955602</c:v>
                </c:pt>
                <c:pt idx="113">
                  <c:v>15.591636442689172</c:v>
                </c:pt>
                <c:pt idx="114">
                  <c:v>10.251537858359049</c:v>
                </c:pt>
                <c:pt idx="115">
                  <c:v>10.125553797389312</c:v>
                </c:pt>
                <c:pt idx="116">
                  <c:v>12.730579058086121</c:v>
                </c:pt>
                <c:pt idx="117">
                  <c:v>10.178385822957267</c:v>
                </c:pt>
                <c:pt idx="118">
                  <c:v>12.181938792572755</c:v>
                </c:pt>
                <c:pt idx="119">
                  <c:v>7.8619047019008201</c:v>
                </c:pt>
                <c:pt idx="120">
                  <c:v>12.815923099388204</c:v>
                </c:pt>
                <c:pt idx="121">
                  <c:v>7.8375206901002255</c:v>
                </c:pt>
                <c:pt idx="122">
                  <c:v>16.17685272590343</c:v>
                </c:pt>
                <c:pt idx="123">
                  <c:v>12.076274741436846</c:v>
                </c:pt>
                <c:pt idx="124">
                  <c:v>16.400372834075547</c:v>
                </c:pt>
                <c:pt idx="125">
                  <c:v>10.617298035367961</c:v>
                </c:pt>
                <c:pt idx="126">
                  <c:v>7.390480473755999</c:v>
                </c:pt>
                <c:pt idx="127">
                  <c:v>10.332817897694362</c:v>
                </c:pt>
                <c:pt idx="128">
                  <c:v>16.026484653133103</c:v>
                </c:pt>
                <c:pt idx="129">
                  <c:v>9.4956334925406303</c:v>
                </c:pt>
                <c:pt idx="130">
                  <c:v>7.101936334115635</c:v>
                </c:pt>
                <c:pt idx="131">
                  <c:v>17.8512215362109</c:v>
                </c:pt>
                <c:pt idx="132">
                  <c:v>7.4148644855565937</c:v>
                </c:pt>
                <c:pt idx="133">
                  <c:v>16.006164643299272</c:v>
                </c:pt>
                <c:pt idx="134">
                  <c:v>8.5731050460848159</c:v>
                </c:pt>
                <c:pt idx="135">
                  <c:v>9.0364012702961052</c:v>
                </c:pt>
                <c:pt idx="136">
                  <c:v>8.1138728238402926</c:v>
                </c:pt>
                <c:pt idx="137">
                  <c:v>18.196661703385981</c:v>
                </c:pt>
                <c:pt idx="138">
                  <c:v>8.8210091660575234</c:v>
                </c:pt>
                <c:pt idx="139">
                  <c:v>14.587827956898046</c:v>
                </c:pt>
                <c:pt idx="140">
                  <c:v>10.056465763954296</c:v>
                </c:pt>
                <c:pt idx="141">
                  <c:v>14.945460129973426</c:v>
                </c:pt>
                <c:pt idx="142">
                  <c:v>16.034612657066631</c:v>
                </c:pt>
                <c:pt idx="143">
                  <c:v>11.324434377585192</c:v>
                </c:pt>
                <c:pt idx="144">
                  <c:v>10.983058212376875</c:v>
                </c:pt>
                <c:pt idx="145">
                  <c:v>12.775283079720545</c:v>
                </c:pt>
                <c:pt idx="146">
                  <c:v>16.831157042552711</c:v>
                </c:pt>
                <c:pt idx="147">
                  <c:v>16.957141103522446</c:v>
                </c:pt>
                <c:pt idx="148">
                  <c:v>8.6178090677192394</c:v>
                </c:pt>
                <c:pt idx="149">
                  <c:v>8.8900971994925406</c:v>
                </c:pt>
                <c:pt idx="150">
                  <c:v>18.481141841059582</c:v>
                </c:pt>
                <c:pt idx="151">
                  <c:v>11.990930700134765</c:v>
                </c:pt>
                <c:pt idx="152">
                  <c:v>15.103956206677289</c:v>
                </c:pt>
                <c:pt idx="153">
                  <c:v>14.035123689417912</c:v>
                </c:pt>
                <c:pt idx="154">
                  <c:v>14.705684013934251</c:v>
                </c:pt>
                <c:pt idx="155">
                  <c:v>7.2401124009856686</c:v>
                </c:pt>
                <c:pt idx="156">
                  <c:v>10.889586167141264</c:v>
                </c:pt>
                <c:pt idx="157">
                  <c:v>13.161363266563287</c:v>
                </c:pt>
                <c:pt idx="158">
                  <c:v>7.5489765504598614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DD3-4A07-BB8A-08D5A8E754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67800943"/>
        <c:axId val="2067802607"/>
      </c:scatterChart>
      <c:valAx>
        <c:axId val="20678009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067802607"/>
        <c:crosses val="autoZero"/>
        <c:crossBetween val="midCat"/>
      </c:valAx>
      <c:valAx>
        <c:axId val="2067802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06780094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Train'!$AN$2</c:f>
              <c:strCache>
                <c:ptCount val="1"/>
                <c:pt idx="0">
                  <c:v>y^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'AdvertisingSLR Train'!$AM$3:$AM$161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Train'!$AN$3:$AN$161</c:f>
              <c:numCache>
                <c:formatCode>General</c:formatCode>
                <c:ptCount val="159"/>
                <c:pt idx="0">
                  <c:v>18.332213872787264</c:v>
                </c:pt>
                <c:pt idx="1">
                  <c:v>9.2508602763827597</c:v>
                </c:pt>
                <c:pt idx="2">
                  <c:v>7.915079278635762</c:v>
                </c:pt>
                <c:pt idx="3">
                  <c:v>14.48633891224096</c:v>
                </c:pt>
                <c:pt idx="4">
                  <c:v>15.919979323742318</c:v>
                </c:pt>
                <c:pt idx="5">
                  <c:v>7.4991767701797363</c:v>
                </c:pt>
                <c:pt idx="6">
                  <c:v>9.8869464657860924</c:v>
                </c:pt>
                <c:pt idx="7">
                  <c:v>12.954839086985244</c:v>
                </c:pt>
                <c:pt idx="8">
                  <c:v>7.4942837994920186</c:v>
                </c:pt>
                <c:pt idx="9">
                  <c:v>16.849643754408728</c:v>
                </c:pt>
                <c:pt idx="10">
                  <c:v>10.307741944929836</c:v>
                </c:pt>
                <c:pt idx="11">
                  <c:v>17.578696386878701</c:v>
                </c:pt>
                <c:pt idx="12">
                  <c:v>8.2380153440251451</c:v>
                </c:pt>
                <c:pt idx="13">
                  <c:v>11.844134740873271</c:v>
                </c:pt>
                <c:pt idx="14">
                  <c:v>17.060041493980599</c:v>
                </c:pt>
                <c:pt idx="15">
                  <c:v>16.634353044149137</c:v>
                </c:pt>
                <c:pt idx="16">
                  <c:v>10.39092244662104</c:v>
                </c:pt>
                <c:pt idx="17">
                  <c:v>20.842307835586567</c:v>
                </c:pt>
                <c:pt idx="18">
                  <c:v>10.459424036249093</c:v>
                </c:pt>
                <c:pt idx="19">
                  <c:v>14.280834143356806</c:v>
                </c:pt>
                <c:pt idx="20">
                  <c:v>17.759736302324264</c:v>
                </c:pt>
                <c:pt idx="21">
                  <c:v>18.689400732990674</c:v>
                </c:pt>
                <c:pt idx="22">
                  <c:v>7.7193604511270433</c:v>
                </c:pt>
                <c:pt idx="23">
                  <c:v>18.244140400408341</c:v>
                </c:pt>
                <c:pt idx="24">
                  <c:v>10.121809058796554</c:v>
                </c:pt>
                <c:pt idx="25">
                  <c:v>19.937108258358748</c:v>
                </c:pt>
                <c:pt idx="26">
                  <c:v>14.065543433097217</c:v>
                </c:pt>
                <c:pt idx="27">
                  <c:v>18.821510941559058</c:v>
                </c:pt>
                <c:pt idx="28">
                  <c:v>19.24719939139052</c:v>
                </c:pt>
                <c:pt idx="29">
                  <c:v>10.527925625877144</c:v>
                </c:pt>
                <c:pt idx="30">
                  <c:v>21.40499946467413</c:v>
                </c:pt>
                <c:pt idx="31">
                  <c:v>12.597652226781834</c:v>
                </c:pt>
                <c:pt idx="32">
                  <c:v>11.829455828810117</c:v>
                </c:pt>
                <c:pt idx="33">
                  <c:v>20.069218466927133</c:v>
                </c:pt>
                <c:pt idx="34">
                  <c:v>11.756061268494348</c:v>
                </c:pt>
                <c:pt idx="35">
                  <c:v>21.297354109544337</c:v>
                </c:pt>
                <c:pt idx="36">
                  <c:v>20.132827085867465</c:v>
                </c:pt>
                <c:pt idx="37">
                  <c:v>10.728537424073579</c:v>
                </c:pt>
                <c:pt idx="38">
                  <c:v>9.1823586867547089</c:v>
                </c:pt>
                <c:pt idx="39">
                  <c:v>18.229461488345187</c:v>
                </c:pt>
                <c:pt idx="40">
                  <c:v>16.981753962977109</c:v>
                </c:pt>
                <c:pt idx="41">
                  <c:v>15.734046437609036</c:v>
                </c:pt>
                <c:pt idx="42">
                  <c:v>21.439250259488158</c:v>
                </c:pt>
                <c:pt idx="43">
                  <c:v>17.1970446732367</c:v>
                </c:pt>
                <c:pt idx="44">
                  <c:v>8.3016239629654791</c:v>
                </c:pt>
                <c:pt idx="45">
                  <c:v>15.641079994542395</c:v>
                </c:pt>
                <c:pt idx="46">
                  <c:v>11.462483027231272</c:v>
                </c:pt>
                <c:pt idx="47">
                  <c:v>18.811725000183621</c:v>
                </c:pt>
                <c:pt idx="48">
                  <c:v>18.190317722843442</c:v>
                </c:pt>
                <c:pt idx="49">
                  <c:v>10.346885710431579</c:v>
                </c:pt>
                <c:pt idx="50">
                  <c:v>16.849643754408728</c:v>
                </c:pt>
                <c:pt idx="51">
                  <c:v>11.986030890817091</c:v>
                </c:pt>
                <c:pt idx="52">
                  <c:v>17.661876888569907</c:v>
                </c:pt>
                <c:pt idx="53">
                  <c:v>16.008052796121241</c:v>
                </c:pt>
                <c:pt idx="54">
                  <c:v>19.927322316983314</c:v>
                </c:pt>
                <c:pt idx="55">
                  <c:v>16.805607018219266</c:v>
                </c:pt>
                <c:pt idx="56">
                  <c:v>7.4306751805516855</c:v>
                </c:pt>
                <c:pt idx="57">
                  <c:v>13.737714397020113</c:v>
                </c:pt>
                <c:pt idx="58">
                  <c:v>17.3878705300577</c:v>
                </c:pt>
                <c:pt idx="59">
                  <c:v>17.382977559369984</c:v>
                </c:pt>
                <c:pt idx="60">
                  <c:v>9.6912276382773754</c:v>
                </c:pt>
                <c:pt idx="61">
                  <c:v>19.858820727355262</c:v>
                </c:pt>
                <c:pt idx="62">
                  <c:v>18.782367176057313</c:v>
                </c:pt>
                <c:pt idx="63">
                  <c:v>12.098569216634605</c:v>
                </c:pt>
                <c:pt idx="64">
                  <c:v>13.488172891946499</c:v>
                </c:pt>
                <c:pt idx="65">
                  <c:v>10.449638094873656</c:v>
                </c:pt>
                <c:pt idx="66">
                  <c:v>8.6147740869794269</c:v>
                </c:pt>
                <c:pt idx="67">
                  <c:v>13.889396488339372</c:v>
                </c:pt>
                <c:pt idx="68">
                  <c:v>18.689400732990674</c:v>
                </c:pt>
                <c:pt idx="69">
                  <c:v>17.681448771320778</c:v>
                </c:pt>
                <c:pt idx="70">
                  <c:v>16.815392959594703</c:v>
                </c:pt>
                <c:pt idx="71">
                  <c:v>12.445970135462577</c:v>
                </c:pt>
                <c:pt idx="72">
                  <c:v>8.3848044646566837</c:v>
                </c:pt>
                <c:pt idx="73">
                  <c:v>13.404992390255295</c:v>
                </c:pt>
                <c:pt idx="74">
                  <c:v>17.515087767938368</c:v>
                </c:pt>
                <c:pt idx="75">
                  <c:v>7.9004003665726081</c:v>
                </c:pt>
                <c:pt idx="76">
                  <c:v>8.41905525947071</c:v>
                </c:pt>
                <c:pt idx="77">
                  <c:v>12.969517999048398</c:v>
                </c:pt>
                <c:pt idx="78">
                  <c:v>7.3377087374850438</c:v>
                </c:pt>
                <c:pt idx="79">
                  <c:v>12.74933431810109</c:v>
                </c:pt>
                <c:pt idx="80">
                  <c:v>10.811717925764786</c:v>
                </c:pt>
                <c:pt idx="81">
                  <c:v>18.806832029495904</c:v>
                </c:pt>
                <c:pt idx="82">
                  <c:v>10.757895248199887</c:v>
                </c:pt>
                <c:pt idx="83">
                  <c:v>10.420280270747348</c:v>
                </c:pt>
                <c:pt idx="84">
                  <c:v>17.519980738626085</c:v>
                </c:pt>
                <c:pt idx="85">
                  <c:v>16.526707689019339</c:v>
                </c:pt>
                <c:pt idx="86">
                  <c:v>10.806824955077065</c:v>
                </c:pt>
                <c:pt idx="87">
                  <c:v>12.490006871652039</c:v>
                </c:pt>
                <c:pt idx="88">
                  <c:v>11.39398143760322</c:v>
                </c:pt>
                <c:pt idx="89">
                  <c:v>12.445970135462577</c:v>
                </c:pt>
                <c:pt idx="90">
                  <c:v>13.644747953953473</c:v>
                </c:pt>
                <c:pt idx="91">
                  <c:v>8.4728779370356069</c:v>
                </c:pt>
                <c:pt idx="92">
                  <c:v>17.725485507510236</c:v>
                </c:pt>
                <c:pt idx="93">
                  <c:v>19.349951775832594</c:v>
                </c:pt>
                <c:pt idx="94">
                  <c:v>12.328538838957346</c:v>
                </c:pt>
                <c:pt idx="95">
                  <c:v>15.063709453391677</c:v>
                </c:pt>
                <c:pt idx="96">
                  <c:v>16.741998399278934</c:v>
                </c:pt>
                <c:pt idx="97">
                  <c:v>16.120591121938752</c:v>
                </c:pt>
                <c:pt idx="98">
                  <c:v>21.248424402667158</c:v>
                </c:pt>
                <c:pt idx="99">
                  <c:v>13.688784690142935</c:v>
                </c:pt>
                <c:pt idx="100">
                  <c:v>17.955455129832984</c:v>
                </c:pt>
                <c:pt idx="101">
                  <c:v>21.57625343874426</c:v>
                </c:pt>
                <c:pt idx="102">
                  <c:v>20.783592187333952</c:v>
                </c:pt>
                <c:pt idx="103">
                  <c:v>16.26738024257029</c:v>
                </c:pt>
                <c:pt idx="104">
                  <c:v>18.728544498492418</c:v>
                </c:pt>
                <c:pt idx="105">
                  <c:v>13.82089489871132</c:v>
                </c:pt>
                <c:pt idx="106">
                  <c:v>8.2967309922777606</c:v>
                </c:pt>
                <c:pt idx="107">
                  <c:v>11.496733822045297</c:v>
                </c:pt>
                <c:pt idx="108">
                  <c:v>7.7144674804393256</c:v>
                </c:pt>
                <c:pt idx="109">
                  <c:v>19.570135456779902</c:v>
                </c:pt>
                <c:pt idx="110">
                  <c:v>18.121816133215393</c:v>
                </c:pt>
                <c:pt idx="111">
                  <c:v>18.899798472562544</c:v>
                </c:pt>
                <c:pt idx="112">
                  <c:v>15.670437818668702</c:v>
                </c:pt>
                <c:pt idx="113">
                  <c:v>17.329154881805085</c:v>
                </c:pt>
                <c:pt idx="114">
                  <c:v>10.899791398143707</c:v>
                </c:pt>
                <c:pt idx="115">
                  <c:v>10.74810930682445</c:v>
                </c:pt>
                <c:pt idx="116">
                  <c:v>13.884503517651652</c:v>
                </c:pt>
                <c:pt idx="117">
                  <c:v>10.811717925764786</c:v>
                </c:pt>
                <c:pt idx="118">
                  <c:v>13.223952474809732</c:v>
                </c:pt>
                <c:pt idx="119">
                  <c:v>8.0227246337655558</c:v>
                </c:pt>
                <c:pt idx="120">
                  <c:v>13.987255902093731</c:v>
                </c:pt>
                <c:pt idx="121">
                  <c:v>7.9933668096392489</c:v>
                </c:pt>
                <c:pt idx="122">
                  <c:v>18.033742660836467</c:v>
                </c:pt>
                <c:pt idx="123">
                  <c:v>13.096735236929064</c:v>
                </c:pt>
                <c:pt idx="124">
                  <c:v>18.302856048660956</c:v>
                </c:pt>
                <c:pt idx="125">
                  <c:v>11.340158760038323</c:v>
                </c:pt>
                <c:pt idx="126">
                  <c:v>7.4551400339902747</c:v>
                </c:pt>
                <c:pt idx="127">
                  <c:v>10.997650811898065</c:v>
                </c:pt>
                <c:pt idx="128">
                  <c:v>17.852702745390907</c:v>
                </c:pt>
                <c:pt idx="129">
                  <c:v>9.9896988502281694</c:v>
                </c:pt>
                <c:pt idx="130">
                  <c:v>7.1077391151623006</c:v>
                </c:pt>
                <c:pt idx="131">
                  <c:v>20.049646584176262</c:v>
                </c:pt>
                <c:pt idx="132">
                  <c:v>7.4844978581165824</c:v>
                </c:pt>
                <c:pt idx="133">
                  <c:v>17.828237891952316</c:v>
                </c:pt>
                <c:pt idx="134">
                  <c:v>8.8789945041161964</c:v>
                </c:pt>
                <c:pt idx="135">
                  <c:v>9.4367931625160413</c:v>
                </c:pt>
                <c:pt idx="136">
                  <c:v>8.3260888164040683</c:v>
                </c:pt>
                <c:pt idx="137">
                  <c:v>20.465549092632287</c:v>
                </c:pt>
                <c:pt idx="138">
                  <c:v>9.1774657160669904</c:v>
                </c:pt>
                <c:pt idx="139">
                  <c:v>16.120591121938752</c:v>
                </c:pt>
                <c:pt idx="140">
                  <c:v>10.664928805133247</c:v>
                </c:pt>
                <c:pt idx="141">
                  <c:v>16.551172542457934</c:v>
                </c:pt>
                <c:pt idx="142">
                  <c:v>17.862488686766341</c:v>
                </c:pt>
                <c:pt idx="143">
                  <c:v>12.191535659701245</c:v>
                </c:pt>
                <c:pt idx="144">
                  <c:v>11.780526121932937</c:v>
                </c:pt>
                <c:pt idx="145">
                  <c:v>13.93832619521655</c:v>
                </c:pt>
                <c:pt idx="146">
                  <c:v>18.821510941559058</c:v>
                </c:pt>
                <c:pt idx="147">
                  <c:v>18.973193032878314</c:v>
                </c:pt>
                <c:pt idx="148">
                  <c:v>8.9328171816810933</c:v>
                </c:pt>
                <c:pt idx="149">
                  <c:v>9.2606462177581967</c:v>
                </c:pt>
                <c:pt idx="150">
                  <c:v>20.808057040772542</c:v>
                </c:pt>
                <c:pt idx="151">
                  <c:v>12.993982852486987</c:v>
                </c:pt>
                <c:pt idx="152">
                  <c:v>16.741998399278934</c:v>
                </c:pt>
                <c:pt idx="153">
                  <c:v>15.455147108409113</c:v>
                </c:pt>
                <c:pt idx="154">
                  <c:v>16.262487271882573</c:v>
                </c:pt>
                <c:pt idx="155">
                  <c:v>7.2741001185447107</c:v>
                </c:pt>
                <c:pt idx="156">
                  <c:v>11.667987796115424</c:v>
                </c:pt>
                <c:pt idx="157">
                  <c:v>14.403158410549755</c:v>
                </c:pt>
                <c:pt idx="158">
                  <c:v>7.6459658908112749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46F-4D10-9F63-75486906BB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50883871"/>
        <c:axId val="1850884287"/>
      </c:scatterChart>
      <c:valAx>
        <c:axId val="185088387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50884287"/>
        <c:crosses val="autoZero"/>
        <c:crossBetween val="midCat"/>
      </c:valAx>
      <c:valAx>
        <c:axId val="1850884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508838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GT"/>
              <a:t>hours(X) Line Fit  Plot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grade(Y)</c:v>
          </c:tx>
          <c:spPr>
            <a:ln w="19050">
              <a:noFill/>
            </a:ln>
          </c:spPr>
          <c:xVal>
            <c:numRef>
              <c:f>gradeshourxXLSReg!$B$3:$B$12</c:f>
              <c:numCache>
                <c:formatCode>General</c:formatCode>
                <c:ptCount val="10"/>
                <c:pt idx="0">
                  <c:v>2</c:v>
                </c:pt>
                <c:pt idx="1">
                  <c:v>9</c:v>
                </c:pt>
                <c:pt idx="2">
                  <c:v>5</c:v>
                </c:pt>
                <c:pt idx="3">
                  <c:v>5</c:v>
                </c:pt>
                <c:pt idx="4">
                  <c:v>3</c:v>
                </c:pt>
                <c:pt idx="5">
                  <c:v>7</c:v>
                </c:pt>
                <c:pt idx="6">
                  <c:v>1</c:v>
                </c:pt>
                <c:pt idx="7">
                  <c:v>8</c:v>
                </c:pt>
                <c:pt idx="8">
                  <c:v>6</c:v>
                </c:pt>
                <c:pt idx="9">
                  <c:v>2</c:v>
                </c:pt>
              </c:numCache>
            </c:numRef>
          </c:xVal>
          <c:yVal>
            <c:numRef>
              <c:f>gradeshourxXLSReg!$C$3:$C$12</c:f>
              <c:numCache>
                <c:formatCode>General</c:formatCode>
                <c:ptCount val="10"/>
                <c:pt idx="0">
                  <c:v>69</c:v>
                </c:pt>
                <c:pt idx="1">
                  <c:v>98</c:v>
                </c:pt>
                <c:pt idx="2">
                  <c:v>82</c:v>
                </c:pt>
                <c:pt idx="3">
                  <c:v>77</c:v>
                </c:pt>
                <c:pt idx="4">
                  <c:v>71</c:v>
                </c:pt>
                <c:pt idx="5">
                  <c:v>84</c:v>
                </c:pt>
                <c:pt idx="6">
                  <c:v>55</c:v>
                </c:pt>
                <c:pt idx="7">
                  <c:v>94</c:v>
                </c:pt>
                <c:pt idx="8">
                  <c:v>84</c:v>
                </c:pt>
                <c:pt idx="9">
                  <c:v>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EB7-4D38-82AE-68448F078969}"/>
            </c:ext>
          </c:extLst>
        </c:ser>
        <c:ser>
          <c:idx val="1"/>
          <c:order val="1"/>
          <c:tx>
            <c:v>Predicted grade(Y)</c:v>
          </c:tx>
          <c:spPr>
            <a:ln w="19050">
              <a:noFill/>
            </a:ln>
          </c:spPr>
          <c:xVal>
            <c:numRef>
              <c:f>gradeshourxXLSReg!$B$3:$B$12</c:f>
              <c:numCache>
                <c:formatCode>General</c:formatCode>
                <c:ptCount val="10"/>
                <c:pt idx="0">
                  <c:v>2</c:v>
                </c:pt>
                <c:pt idx="1">
                  <c:v>9</c:v>
                </c:pt>
                <c:pt idx="2">
                  <c:v>5</c:v>
                </c:pt>
                <c:pt idx="3">
                  <c:v>5</c:v>
                </c:pt>
                <c:pt idx="4">
                  <c:v>3</c:v>
                </c:pt>
                <c:pt idx="5">
                  <c:v>7</c:v>
                </c:pt>
                <c:pt idx="6">
                  <c:v>1</c:v>
                </c:pt>
                <c:pt idx="7">
                  <c:v>8</c:v>
                </c:pt>
                <c:pt idx="8">
                  <c:v>6</c:v>
                </c:pt>
                <c:pt idx="9">
                  <c:v>2</c:v>
                </c:pt>
              </c:numCache>
            </c:numRef>
          </c:xVal>
          <c:yVal>
            <c:numRef>
              <c:f>gradeshourxXLSReg!$D$38:$D$47</c:f>
              <c:numCache>
                <c:formatCode>General</c:formatCode>
                <c:ptCount val="10"/>
                <c:pt idx="0">
                  <c:v>64.520710059171591</c:v>
                </c:pt>
                <c:pt idx="1">
                  <c:v>97.718934911242599</c:v>
                </c:pt>
                <c:pt idx="2">
                  <c:v>78.748520710059168</c:v>
                </c:pt>
                <c:pt idx="3">
                  <c:v>78.748520710059168</c:v>
                </c:pt>
                <c:pt idx="4">
                  <c:v>69.263313609467446</c:v>
                </c:pt>
                <c:pt idx="5">
                  <c:v>88.23372781065089</c:v>
                </c:pt>
                <c:pt idx="6">
                  <c:v>59.778106508875737</c:v>
                </c:pt>
                <c:pt idx="7">
                  <c:v>92.976331360946745</c:v>
                </c:pt>
                <c:pt idx="8">
                  <c:v>83.491124260355022</c:v>
                </c:pt>
                <c:pt idx="9">
                  <c:v>64.520710059171591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EB7-4D38-82AE-68448F0789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30558079"/>
        <c:axId val="1030564319"/>
      </c:scatterChart>
      <c:valAx>
        <c:axId val="103055807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s-GT"/>
                  <a:t>hours(X)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030564319"/>
        <c:crosses val="autoZero"/>
        <c:crossBetween val="midCat"/>
      </c:valAx>
      <c:valAx>
        <c:axId val="1030564319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s-GT"/>
                  <a:t>grade(Y)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030558079"/>
        <c:crosses val="autoZero"/>
        <c:crossBetween val="midCat"/>
      </c:valAx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Train'!$C$2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'AdvertisingSLR Train'!$B$3:$B$161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Train'!$C$3:$C$161</c:f>
              <c:numCache>
                <c:formatCode>General</c:formatCode>
                <c:ptCount val="159"/>
                <c:pt idx="0">
                  <c:v>22.1</c:v>
                </c:pt>
                <c:pt idx="1">
                  <c:v>10.4</c:v>
                </c:pt>
                <c:pt idx="2">
                  <c:v>9.3000000000000007</c:v>
                </c:pt>
                <c:pt idx="3">
                  <c:v>18.5</c:v>
                </c:pt>
                <c:pt idx="4">
                  <c:v>12.9</c:v>
                </c:pt>
                <c:pt idx="5">
                  <c:v>7.2</c:v>
                </c:pt>
                <c:pt idx="6">
                  <c:v>11.8</c:v>
                </c:pt>
                <c:pt idx="7">
                  <c:v>13.2</c:v>
                </c:pt>
                <c:pt idx="8">
                  <c:v>4.8</c:v>
                </c:pt>
                <c:pt idx="9">
                  <c:v>10.6</c:v>
                </c:pt>
                <c:pt idx="10">
                  <c:v>8.6</c:v>
                </c:pt>
                <c:pt idx="11">
                  <c:v>17.399999999999999</c:v>
                </c:pt>
                <c:pt idx="12">
                  <c:v>9.1999999999999993</c:v>
                </c:pt>
                <c:pt idx="13">
                  <c:v>9.6999999999999993</c:v>
                </c:pt>
                <c:pt idx="14">
                  <c:v>19</c:v>
                </c:pt>
                <c:pt idx="15">
                  <c:v>22.4</c:v>
                </c:pt>
                <c:pt idx="16">
                  <c:v>12.5</c:v>
                </c:pt>
                <c:pt idx="17">
                  <c:v>24.4</c:v>
                </c:pt>
                <c:pt idx="18">
                  <c:v>11.3</c:v>
                </c:pt>
                <c:pt idx="19">
                  <c:v>14.6</c:v>
                </c:pt>
                <c:pt idx="20">
                  <c:v>18</c:v>
                </c:pt>
                <c:pt idx="21">
                  <c:v>12.5</c:v>
                </c:pt>
                <c:pt idx="22">
                  <c:v>5.6</c:v>
                </c:pt>
                <c:pt idx="23">
                  <c:v>15.5</c:v>
                </c:pt>
                <c:pt idx="24">
                  <c:v>9.6999999999999993</c:v>
                </c:pt>
                <c:pt idx="25">
                  <c:v>12</c:v>
                </c:pt>
                <c:pt idx="26">
                  <c:v>15</c:v>
                </c:pt>
                <c:pt idx="27">
                  <c:v>15.9</c:v>
                </c:pt>
                <c:pt idx="28">
                  <c:v>18.899999999999999</c:v>
                </c:pt>
                <c:pt idx="29">
                  <c:v>10.5</c:v>
                </c:pt>
                <c:pt idx="30">
                  <c:v>21.4</c:v>
                </c:pt>
                <c:pt idx="31">
                  <c:v>11.9</c:v>
                </c:pt>
                <c:pt idx="32">
                  <c:v>9.6</c:v>
                </c:pt>
                <c:pt idx="33">
                  <c:v>17.399999999999999</c:v>
                </c:pt>
                <c:pt idx="34">
                  <c:v>9.5</c:v>
                </c:pt>
                <c:pt idx="35">
                  <c:v>12.8</c:v>
                </c:pt>
                <c:pt idx="36">
                  <c:v>25.4</c:v>
                </c:pt>
                <c:pt idx="37">
                  <c:v>14.7</c:v>
                </c:pt>
                <c:pt idx="38">
                  <c:v>10.1</c:v>
                </c:pt>
                <c:pt idx="39">
                  <c:v>21.5</c:v>
                </c:pt>
                <c:pt idx="40">
                  <c:v>16.600000000000001</c:v>
                </c:pt>
                <c:pt idx="41">
                  <c:v>17.100000000000001</c:v>
                </c:pt>
                <c:pt idx="42">
                  <c:v>20.7</c:v>
                </c:pt>
                <c:pt idx="43">
                  <c:v>12.9</c:v>
                </c:pt>
                <c:pt idx="44">
                  <c:v>8.5</c:v>
                </c:pt>
                <c:pt idx="45">
                  <c:v>14.9</c:v>
                </c:pt>
                <c:pt idx="46">
                  <c:v>10.6</c:v>
                </c:pt>
                <c:pt idx="47">
                  <c:v>23.2</c:v>
                </c:pt>
                <c:pt idx="48">
                  <c:v>14.8</c:v>
                </c:pt>
                <c:pt idx="49">
                  <c:v>9.6999999999999993</c:v>
                </c:pt>
                <c:pt idx="50">
                  <c:v>11.4</c:v>
                </c:pt>
                <c:pt idx="51">
                  <c:v>10.7</c:v>
                </c:pt>
                <c:pt idx="52">
                  <c:v>22.6</c:v>
                </c:pt>
                <c:pt idx="53">
                  <c:v>21.2</c:v>
                </c:pt>
                <c:pt idx="54">
                  <c:v>20.2</c:v>
                </c:pt>
                <c:pt idx="55">
                  <c:v>23.7</c:v>
                </c:pt>
                <c:pt idx="56">
                  <c:v>5.5</c:v>
                </c:pt>
                <c:pt idx="57">
                  <c:v>13.2</c:v>
                </c:pt>
                <c:pt idx="58">
                  <c:v>23.8</c:v>
                </c:pt>
                <c:pt idx="59">
                  <c:v>18.399999999999999</c:v>
                </c:pt>
                <c:pt idx="60">
                  <c:v>8.1</c:v>
                </c:pt>
                <c:pt idx="61">
                  <c:v>24.2</c:v>
                </c:pt>
                <c:pt idx="62">
                  <c:v>15.7</c:v>
                </c:pt>
                <c:pt idx="63">
                  <c:v>14</c:v>
                </c:pt>
                <c:pt idx="64">
                  <c:v>18</c:v>
                </c:pt>
                <c:pt idx="65">
                  <c:v>9.3000000000000007</c:v>
                </c:pt>
                <c:pt idx="66">
                  <c:v>9.5</c:v>
                </c:pt>
                <c:pt idx="67">
                  <c:v>13.4</c:v>
                </c:pt>
                <c:pt idx="68">
                  <c:v>18.899999999999999</c:v>
                </c:pt>
                <c:pt idx="69">
                  <c:v>22.3</c:v>
                </c:pt>
                <c:pt idx="70">
                  <c:v>18.3</c:v>
                </c:pt>
                <c:pt idx="71">
                  <c:v>12.4</c:v>
                </c:pt>
                <c:pt idx="72">
                  <c:v>8.8000000000000007</c:v>
                </c:pt>
                <c:pt idx="73">
                  <c:v>11</c:v>
                </c:pt>
                <c:pt idx="74">
                  <c:v>17</c:v>
                </c:pt>
                <c:pt idx="75">
                  <c:v>8.6999999999999993</c:v>
                </c:pt>
                <c:pt idx="76">
                  <c:v>6.9</c:v>
                </c:pt>
                <c:pt idx="77">
                  <c:v>14.2</c:v>
                </c:pt>
                <c:pt idx="78">
                  <c:v>5.3</c:v>
                </c:pt>
                <c:pt idx="79">
                  <c:v>11</c:v>
                </c:pt>
                <c:pt idx="80">
                  <c:v>11.8</c:v>
                </c:pt>
                <c:pt idx="81">
                  <c:v>12.3</c:v>
                </c:pt>
                <c:pt idx="82">
                  <c:v>11.3</c:v>
                </c:pt>
                <c:pt idx="83">
                  <c:v>13.6</c:v>
                </c:pt>
                <c:pt idx="84">
                  <c:v>21.7</c:v>
                </c:pt>
                <c:pt idx="85">
                  <c:v>15.2</c:v>
                </c:pt>
                <c:pt idx="86">
                  <c:v>12</c:v>
                </c:pt>
                <c:pt idx="87">
                  <c:v>16</c:v>
                </c:pt>
                <c:pt idx="88">
                  <c:v>12.9</c:v>
                </c:pt>
                <c:pt idx="89">
                  <c:v>16.7</c:v>
                </c:pt>
                <c:pt idx="90">
                  <c:v>11.2</c:v>
                </c:pt>
                <c:pt idx="91">
                  <c:v>7.3</c:v>
                </c:pt>
                <c:pt idx="92">
                  <c:v>19.399999999999999</c:v>
                </c:pt>
                <c:pt idx="93">
                  <c:v>22.2</c:v>
                </c:pt>
                <c:pt idx="94">
                  <c:v>11.5</c:v>
                </c:pt>
                <c:pt idx="95">
                  <c:v>16.899999999999999</c:v>
                </c:pt>
                <c:pt idx="96">
                  <c:v>11.7</c:v>
                </c:pt>
                <c:pt idx="97">
                  <c:v>15.5</c:v>
                </c:pt>
                <c:pt idx="98">
                  <c:v>25.4</c:v>
                </c:pt>
                <c:pt idx="99">
                  <c:v>17.2</c:v>
                </c:pt>
                <c:pt idx="100">
                  <c:v>11.7</c:v>
                </c:pt>
                <c:pt idx="101">
                  <c:v>23.8</c:v>
                </c:pt>
                <c:pt idx="102">
                  <c:v>14.8</c:v>
                </c:pt>
                <c:pt idx="103">
                  <c:v>14.7</c:v>
                </c:pt>
                <c:pt idx="104">
                  <c:v>20.7</c:v>
                </c:pt>
                <c:pt idx="105">
                  <c:v>19.2</c:v>
                </c:pt>
                <c:pt idx="106">
                  <c:v>7.2</c:v>
                </c:pt>
                <c:pt idx="107">
                  <c:v>8.6999999999999993</c:v>
                </c:pt>
                <c:pt idx="108">
                  <c:v>5.3</c:v>
                </c:pt>
                <c:pt idx="109">
                  <c:v>19.8</c:v>
                </c:pt>
                <c:pt idx="110">
                  <c:v>13.4</c:v>
                </c:pt>
                <c:pt idx="111">
                  <c:v>21.8</c:v>
                </c:pt>
                <c:pt idx="112">
                  <c:v>14.1</c:v>
                </c:pt>
                <c:pt idx="113">
                  <c:v>15.9</c:v>
                </c:pt>
                <c:pt idx="114">
                  <c:v>14.6</c:v>
                </c:pt>
                <c:pt idx="115">
                  <c:v>12.6</c:v>
                </c:pt>
                <c:pt idx="116">
                  <c:v>12.2</c:v>
                </c:pt>
                <c:pt idx="117">
                  <c:v>9.4</c:v>
                </c:pt>
                <c:pt idx="118">
                  <c:v>15.9</c:v>
                </c:pt>
                <c:pt idx="119">
                  <c:v>6.6</c:v>
                </c:pt>
                <c:pt idx="120">
                  <c:v>15.5</c:v>
                </c:pt>
                <c:pt idx="121">
                  <c:v>7</c:v>
                </c:pt>
                <c:pt idx="122">
                  <c:v>11.6</c:v>
                </c:pt>
                <c:pt idx="123">
                  <c:v>15.2</c:v>
                </c:pt>
                <c:pt idx="124">
                  <c:v>19.7</c:v>
                </c:pt>
                <c:pt idx="125">
                  <c:v>10.6</c:v>
                </c:pt>
                <c:pt idx="126">
                  <c:v>6.6</c:v>
                </c:pt>
                <c:pt idx="127">
                  <c:v>8.8000000000000007</c:v>
                </c:pt>
                <c:pt idx="128">
                  <c:v>24.7</c:v>
                </c:pt>
                <c:pt idx="129">
                  <c:v>9.6999999999999993</c:v>
                </c:pt>
                <c:pt idx="130">
                  <c:v>1.6</c:v>
                </c:pt>
                <c:pt idx="131">
                  <c:v>12.7</c:v>
                </c:pt>
                <c:pt idx="132">
                  <c:v>5.7</c:v>
                </c:pt>
                <c:pt idx="133">
                  <c:v>19.600000000000001</c:v>
                </c:pt>
                <c:pt idx="134">
                  <c:v>10.8</c:v>
                </c:pt>
                <c:pt idx="135">
                  <c:v>11.6</c:v>
                </c:pt>
                <c:pt idx="136">
                  <c:v>9.5</c:v>
                </c:pt>
                <c:pt idx="137">
                  <c:v>20.8</c:v>
                </c:pt>
                <c:pt idx="138">
                  <c:v>9.6</c:v>
                </c:pt>
                <c:pt idx="139">
                  <c:v>20.7</c:v>
                </c:pt>
                <c:pt idx="140">
                  <c:v>10.9</c:v>
                </c:pt>
                <c:pt idx="141">
                  <c:v>19.2</c:v>
                </c:pt>
                <c:pt idx="142">
                  <c:v>20.100000000000001</c:v>
                </c:pt>
                <c:pt idx="143">
                  <c:v>10.4</c:v>
                </c:pt>
                <c:pt idx="144">
                  <c:v>11.4</c:v>
                </c:pt>
                <c:pt idx="145">
                  <c:v>10.3</c:v>
                </c:pt>
                <c:pt idx="146">
                  <c:v>13.2</c:v>
                </c:pt>
                <c:pt idx="147">
                  <c:v>25.4</c:v>
                </c:pt>
                <c:pt idx="148">
                  <c:v>10.9</c:v>
                </c:pt>
                <c:pt idx="149">
                  <c:v>10.1</c:v>
                </c:pt>
                <c:pt idx="150">
                  <c:v>16.100000000000001</c:v>
                </c:pt>
                <c:pt idx="151">
                  <c:v>11.6</c:v>
                </c:pt>
                <c:pt idx="152">
                  <c:v>16.600000000000001</c:v>
                </c:pt>
                <c:pt idx="153">
                  <c:v>19</c:v>
                </c:pt>
                <c:pt idx="154">
                  <c:v>15.6</c:v>
                </c:pt>
                <c:pt idx="155">
                  <c:v>3.2</c:v>
                </c:pt>
                <c:pt idx="156">
                  <c:v>15.3</c:v>
                </c:pt>
                <c:pt idx="157">
                  <c:v>10.1</c:v>
                </c:pt>
                <c:pt idx="158">
                  <c:v>7.3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502-42AD-B403-7BEEDE0D1A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9132591"/>
        <c:axId val="1289128015"/>
      </c:scatterChart>
      <c:valAx>
        <c:axId val="12891325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28015"/>
        <c:crosses val="autoZero"/>
        <c:crossBetween val="midCat"/>
      </c:valAx>
      <c:valAx>
        <c:axId val="1289128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3259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Train'!$I$2</c:f>
              <c:strCache>
                <c:ptCount val="1"/>
                <c:pt idx="0">
                  <c:v>y^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'AdvertisingSLR Train'!$H$3:$H$161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Train'!$I$3:$I$161</c:f>
              <c:numCache>
                <c:formatCode>General</c:formatCode>
                <c:ptCount val="159"/>
                <c:pt idx="0">
                  <c:v>18.332213872787264</c:v>
                </c:pt>
                <c:pt idx="1">
                  <c:v>9.2508602763827597</c:v>
                </c:pt>
                <c:pt idx="2">
                  <c:v>7.915079278635762</c:v>
                </c:pt>
                <c:pt idx="3">
                  <c:v>14.48633891224096</c:v>
                </c:pt>
                <c:pt idx="4">
                  <c:v>15.919979323742318</c:v>
                </c:pt>
                <c:pt idx="5">
                  <c:v>7.4991767701797363</c:v>
                </c:pt>
                <c:pt idx="6">
                  <c:v>9.8869464657860924</c:v>
                </c:pt>
                <c:pt idx="7">
                  <c:v>12.954839086985244</c:v>
                </c:pt>
                <c:pt idx="8">
                  <c:v>7.4942837994920186</c:v>
                </c:pt>
                <c:pt idx="9">
                  <c:v>16.849643754408728</c:v>
                </c:pt>
                <c:pt idx="10">
                  <c:v>10.307741944929836</c:v>
                </c:pt>
                <c:pt idx="11">
                  <c:v>17.578696386878701</c:v>
                </c:pt>
                <c:pt idx="12">
                  <c:v>8.2380153440251451</c:v>
                </c:pt>
                <c:pt idx="13">
                  <c:v>11.844134740873271</c:v>
                </c:pt>
                <c:pt idx="14">
                  <c:v>17.060041493980599</c:v>
                </c:pt>
                <c:pt idx="15">
                  <c:v>16.634353044149137</c:v>
                </c:pt>
                <c:pt idx="16">
                  <c:v>10.39092244662104</c:v>
                </c:pt>
                <c:pt idx="17">
                  <c:v>20.842307835586567</c:v>
                </c:pt>
                <c:pt idx="18">
                  <c:v>10.459424036249093</c:v>
                </c:pt>
                <c:pt idx="19">
                  <c:v>14.280834143356806</c:v>
                </c:pt>
                <c:pt idx="20">
                  <c:v>17.759736302324264</c:v>
                </c:pt>
                <c:pt idx="21">
                  <c:v>18.689400732990674</c:v>
                </c:pt>
                <c:pt idx="22">
                  <c:v>7.7193604511270433</c:v>
                </c:pt>
                <c:pt idx="23">
                  <c:v>18.244140400408341</c:v>
                </c:pt>
                <c:pt idx="24">
                  <c:v>10.121809058796554</c:v>
                </c:pt>
                <c:pt idx="25">
                  <c:v>19.937108258358748</c:v>
                </c:pt>
                <c:pt idx="26">
                  <c:v>14.065543433097217</c:v>
                </c:pt>
                <c:pt idx="27">
                  <c:v>18.821510941559058</c:v>
                </c:pt>
                <c:pt idx="28">
                  <c:v>19.24719939139052</c:v>
                </c:pt>
                <c:pt idx="29">
                  <c:v>10.527925625877144</c:v>
                </c:pt>
                <c:pt idx="30">
                  <c:v>21.40499946467413</c:v>
                </c:pt>
                <c:pt idx="31">
                  <c:v>12.597652226781834</c:v>
                </c:pt>
                <c:pt idx="32">
                  <c:v>11.829455828810117</c:v>
                </c:pt>
                <c:pt idx="33">
                  <c:v>20.069218466927133</c:v>
                </c:pt>
                <c:pt idx="34">
                  <c:v>11.756061268494348</c:v>
                </c:pt>
                <c:pt idx="35">
                  <c:v>21.297354109544337</c:v>
                </c:pt>
                <c:pt idx="36">
                  <c:v>20.132827085867465</c:v>
                </c:pt>
                <c:pt idx="37">
                  <c:v>10.728537424073579</c:v>
                </c:pt>
                <c:pt idx="38">
                  <c:v>9.1823586867547089</c:v>
                </c:pt>
                <c:pt idx="39">
                  <c:v>18.229461488345187</c:v>
                </c:pt>
                <c:pt idx="40">
                  <c:v>16.981753962977109</c:v>
                </c:pt>
                <c:pt idx="41">
                  <c:v>15.734046437609036</c:v>
                </c:pt>
                <c:pt idx="42">
                  <c:v>21.439250259488158</c:v>
                </c:pt>
                <c:pt idx="43">
                  <c:v>17.1970446732367</c:v>
                </c:pt>
                <c:pt idx="44">
                  <c:v>8.3016239629654791</c:v>
                </c:pt>
                <c:pt idx="45">
                  <c:v>15.641079994542395</c:v>
                </c:pt>
                <c:pt idx="46">
                  <c:v>11.462483027231272</c:v>
                </c:pt>
                <c:pt idx="47">
                  <c:v>18.811725000183621</c:v>
                </c:pt>
                <c:pt idx="48">
                  <c:v>18.190317722843442</c:v>
                </c:pt>
                <c:pt idx="49">
                  <c:v>10.346885710431579</c:v>
                </c:pt>
                <c:pt idx="50">
                  <c:v>16.849643754408728</c:v>
                </c:pt>
                <c:pt idx="51">
                  <c:v>11.986030890817091</c:v>
                </c:pt>
                <c:pt idx="52">
                  <c:v>17.661876888569907</c:v>
                </c:pt>
                <c:pt idx="53">
                  <c:v>16.008052796121241</c:v>
                </c:pt>
                <c:pt idx="54">
                  <c:v>19.927322316983314</c:v>
                </c:pt>
                <c:pt idx="55">
                  <c:v>16.805607018219266</c:v>
                </c:pt>
                <c:pt idx="56">
                  <c:v>7.4306751805516855</c:v>
                </c:pt>
                <c:pt idx="57">
                  <c:v>13.737714397020113</c:v>
                </c:pt>
                <c:pt idx="58">
                  <c:v>17.3878705300577</c:v>
                </c:pt>
                <c:pt idx="59">
                  <c:v>17.382977559369984</c:v>
                </c:pt>
                <c:pt idx="60">
                  <c:v>9.6912276382773754</c:v>
                </c:pt>
                <c:pt idx="61">
                  <c:v>19.858820727355262</c:v>
                </c:pt>
                <c:pt idx="62">
                  <c:v>18.782367176057313</c:v>
                </c:pt>
                <c:pt idx="63">
                  <c:v>12.098569216634605</c:v>
                </c:pt>
                <c:pt idx="64">
                  <c:v>13.488172891946499</c:v>
                </c:pt>
                <c:pt idx="65">
                  <c:v>10.449638094873656</c:v>
                </c:pt>
                <c:pt idx="66">
                  <c:v>8.6147740869794269</c:v>
                </c:pt>
                <c:pt idx="67">
                  <c:v>13.889396488339372</c:v>
                </c:pt>
                <c:pt idx="68">
                  <c:v>18.689400732990674</c:v>
                </c:pt>
                <c:pt idx="69">
                  <c:v>17.681448771320778</c:v>
                </c:pt>
                <c:pt idx="70">
                  <c:v>16.815392959594703</c:v>
                </c:pt>
                <c:pt idx="71">
                  <c:v>12.445970135462577</c:v>
                </c:pt>
                <c:pt idx="72">
                  <c:v>8.3848044646566837</c:v>
                </c:pt>
                <c:pt idx="73">
                  <c:v>13.404992390255295</c:v>
                </c:pt>
                <c:pt idx="74">
                  <c:v>17.515087767938368</c:v>
                </c:pt>
                <c:pt idx="75">
                  <c:v>7.9004003665726081</c:v>
                </c:pt>
                <c:pt idx="76">
                  <c:v>8.41905525947071</c:v>
                </c:pt>
                <c:pt idx="77">
                  <c:v>12.969517999048398</c:v>
                </c:pt>
                <c:pt idx="78">
                  <c:v>7.3377087374850438</c:v>
                </c:pt>
                <c:pt idx="79">
                  <c:v>12.74933431810109</c:v>
                </c:pt>
                <c:pt idx="80">
                  <c:v>10.811717925764786</c:v>
                </c:pt>
                <c:pt idx="81">
                  <c:v>18.806832029495904</c:v>
                </c:pt>
                <c:pt idx="82">
                  <c:v>10.757895248199887</c:v>
                </c:pt>
                <c:pt idx="83">
                  <c:v>10.420280270747348</c:v>
                </c:pt>
                <c:pt idx="84">
                  <c:v>17.519980738626085</c:v>
                </c:pt>
                <c:pt idx="85">
                  <c:v>16.526707689019339</c:v>
                </c:pt>
                <c:pt idx="86">
                  <c:v>10.806824955077065</c:v>
                </c:pt>
                <c:pt idx="87">
                  <c:v>12.490006871652039</c:v>
                </c:pt>
                <c:pt idx="88">
                  <c:v>11.39398143760322</c:v>
                </c:pt>
                <c:pt idx="89">
                  <c:v>12.445970135462577</c:v>
                </c:pt>
                <c:pt idx="90">
                  <c:v>13.644747953953473</c:v>
                </c:pt>
                <c:pt idx="91">
                  <c:v>8.4728779370356069</c:v>
                </c:pt>
                <c:pt idx="92">
                  <c:v>17.725485507510236</c:v>
                </c:pt>
                <c:pt idx="93">
                  <c:v>19.349951775832594</c:v>
                </c:pt>
                <c:pt idx="94">
                  <c:v>12.328538838957346</c:v>
                </c:pt>
                <c:pt idx="95">
                  <c:v>15.063709453391677</c:v>
                </c:pt>
                <c:pt idx="96">
                  <c:v>16.741998399278934</c:v>
                </c:pt>
                <c:pt idx="97">
                  <c:v>16.120591121938752</c:v>
                </c:pt>
                <c:pt idx="98">
                  <c:v>21.248424402667158</c:v>
                </c:pt>
                <c:pt idx="99">
                  <c:v>13.688784690142935</c:v>
                </c:pt>
                <c:pt idx="100">
                  <c:v>17.955455129832984</c:v>
                </c:pt>
                <c:pt idx="101">
                  <c:v>21.57625343874426</c:v>
                </c:pt>
                <c:pt idx="102">
                  <c:v>20.783592187333952</c:v>
                </c:pt>
                <c:pt idx="103">
                  <c:v>16.26738024257029</c:v>
                </c:pt>
                <c:pt idx="104">
                  <c:v>18.728544498492418</c:v>
                </c:pt>
                <c:pt idx="105">
                  <c:v>13.82089489871132</c:v>
                </c:pt>
                <c:pt idx="106">
                  <c:v>8.2967309922777606</c:v>
                </c:pt>
                <c:pt idx="107">
                  <c:v>11.496733822045297</c:v>
                </c:pt>
                <c:pt idx="108">
                  <c:v>7.7144674804393256</c:v>
                </c:pt>
                <c:pt idx="109">
                  <c:v>19.570135456779902</c:v>
                </c:pt>
                <c:pt idx="110">
                  <c:v>18.121816133215393</c:v>
                </c:pt>
                <c:pt idx="111">
                  <c:v>18.899798472562544</c:v>
                </c:pt>
                <c:pt idx="112">
                  <c:v>15.670437818668702</c:v>
                </c:pt>
                <c:pt idx="113">
                  <c:v>17.329154881805085</c:v>
                </c:pt>
                <c:pt idx="114">
                  <c:v>10.899791398143707</c:v>
                </c:pt>
                <c:pt idx="115">
                  <c:v>10.74810930682445</c:v>
                </c:pt>
                <c:pt idx="116">
                  <c:v>13.884503517651652</c:v>
                </c:pt>
                <c:pt idx="117">
                  <c:v>10.811717925764786</c:v>
                </c:pt>
                <c:pt idx="118">
                  <c:v>13.223952474809732</c:v>
                </c:pt>
                <c:pt idx="119">
                  <c:v>8.0227246337655558</c:v>
                </c:pt>
                <c:pt idx="120">
                  <c:v>13.987255902093731</c:v>
                </c:pt>
                <c:pt idx="121">
                  <c:v>7.9933668096392489</c:v>
                </c:pt>
                <c:pt idx="122">
                  <c:v>18.033742660836467</c:v>
                </c:pt>
                <c:pt idx="123">
                  <c:v>13.096735236929064</c:v>
                </c:pt>
                <c:pt idx="124">
                  <c:v>18.302856048660956</c:v>
                </c:pt>
                <c:pt idx="125">
                  <c:v>11.340158760038323</c:v>
                </c:pt>
                <c:pt idx="126">
                  <c:v>7.4551400339902747</c:v>
                </c:pt>
                <c:pt idx="127">
                  <c:v>10.997650811898065</c:v>
                </c:pt>
                <c:pt idx="128">
                  <c:v>17.852702745390907</c:v>
                </c:pt>
                <c:pt idx="129">
                  <c:v>9.9896988502281694</c:v>
                </c:pt>
                <c:pt idx="130">
                  <c:v>7.1077391151623006</c:v>
                </c:pt>
                <c:pt idx="131">
                  <c:v>20.049646584176262</c:v>
                </c:pt>
                <c:pt idx="132">
                  <c:v>7.4844978581165824</c:v>
                </c:pt>
                <c:pt idx="133">
                  <c:v>17.828237891952316</c:v>
                </c:pt>
                <c:pt idx="134">
                  <c:v>8.8789945041161964</c:v>
                </c:pt>
                <c:pt idx="135">
                  <c:v>9.4367931625160413</c:v>
                </c:pt>
                <c:pt idx="136">
                  <c:v>8.3260888164040683</c:v>
                </c:pt>
                <c:pt idx="137">
                  <c:v>20.465549092632287</c:v>
                </c:pt>
                <c:pt idx="138">
                  <c:v>9.1774657160669904</c:v>
                </c:pt>
                <c:pt idx="139">
                  <c:v>16.120591121938752</c:v>
                </c:pt>
                <c:pt idx="140">
                  <c:v>10.664928805133247</c:v>
                </c:pt>
                <c:pt idx="141">
                  <c:v>16.551172542457934</c:v>
                </c:pt>
                <c:pt idx="142">
                  <c:v>17.862488686766341</c:v>
                </c:pt>
                <c:pt idx="143">
                  <c:v>12.191535659701245</c:v>
                </c:pt>
                <c:pt idx="144">
                  <c:v>11.780526121932937</c:v>
                </c:pt>
                <c:pt idx="145">
                  <c:v>13.93832619521655</c:v>
                </c:pt>
                <c:pt idx="146">
                  <c:v>18.821510941559058</c:v>
                </c:pt>
                <c:pt idx="147">
                  <c:v>18.973193032878314</c:v>
                </c:pt>
                <c:pt idx="148">
                  <c:v>8.9328171816810933</c:v>
                </c:pt>
                <c:pt idx="149">
                  <c:v>9.2606462177581967</c:v>
                </c:pt>
                <c:pt idx="150">
                  <c:v>20.808057040772542</c:v>
                </c:pt>
                <c:pt idx="151">
                  <c:v>12.993982852486987</c:v>
                </c:pt>
                <c:pt idx="152">
                  <c:v>16.741998399278934</c:v>
                </c:pt>
                <c:pt idx="153">
                  <c:v>15.455147108409113</c:v>
                </c:pt>
                <c:pt idx="154">
                  <c:v>16.262487271882573</c:v>
                </c:pt>
                <c:pt idx="155">
                  <c:v>7.2741001185447107</c:v>
                </c:pt>
                <c:pt idx="156">
                  <c:v>11.667987796115424</c:v>
                </c:pt>
                <c:pt idx="157">
                  <c:v>14.403158410549755</c:v>
                </c:pt>
                <c:pt idx="158">
                  <c:v>7.6459658908112749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8A2-4F8F-BE3B-19C914665C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8600479"/>
        <c:axId val="168601311"/>
      </c:scatterChart>
      <c:valAx>
        <c:axId val="1686004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1311"/>
        <c:crosses val="autoZero"/>
        <c:crossBetween val="midCat"/>
      </c:valAx>
      <c:valAx>
        <c:axId val="1686013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04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autoTitleDeleted val="1"/>
    <c:plotArea>
      <c:layout>
        <c:manualLayout>
          <c:layoutTarget val="inner"/>
          <c:xMode val="edge"/>
          <c:yMode val="edge"/>
          <c:x val="6.6580927384076991E-2"/>
          <c:y val="7.407407407407407E-2"/>
          <c:w val="0.88386351706036748"/>
          <c:h val="0.8416746864975212"/>
        </c:manualLayout>
      </c:layout>
      <c:scatterChart>
        <c:scatterStyle val="lineMarker"/>
        <c:varyColors val="0"/>
        <c:ser>
          <c:idx val="0"/>
          <c:order val="0"/>
          <c:tx>
            <c:strRef>
              <c:f>'AdvertisingSLR Train-Pred'!$T$2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'AdvertisingSLR Train-Pred'!$S$3:$S$51</c:f>
              <c:numCache>
                <c:formatCode>General</c:formatCode>
                <c:ptCount val="49"/>
                <c:pt idx="0">
                  <c:v>131.69999999999999</c:v>
                </c:pt>
                <c:pt idx="1">
                  <c:v>172.5</c:v>
                </c:pt>
                <c:pt idx="2">
                  <c:v>85.7</c:v>
                </c:pt>
                <c:pt idx="3">
                  <c:v>188.4</c:v>
                </c:pt>
                <c:pt idx="4">
                  <c:v>163.5</c:v>
                </c:pt>
                <c:pt idx="5">
                  <c:v>117.2</c:v>
                </c:pt>
                <c:pt idx="6">
                  <c:v>234.5</c:v>
                </c:pt>
                <c:pt idx="7">
                  <c:v>17.899999999999999</c:v>
                </c:pt>
                <c:pt idx="8">
                  <c:v>206.8</c:v>
                </c:pt>
                <c:pt idx="9">
                  <c:v>215.4</c:v>
                </c:pt>
                <c:pt idx="10">
                  <c:v>284.3</c:v>
                </c:pt>
                <c:pt idx="11">
                  <c:v>50</c:v>
                </c:pt>
                <c:pt idx="12">
                  <c:v>164.5</c:v>
                </c:pt>
                <c:pt idx="13">
                  <c:v>19.600000000000001</c:v>
                </c:pt>
                <c:pt idx="14">
                  <c:v>168.4</c:v>
                </c:pt>
                <c:pt idx="15">
                  <c:v>222.4</c:v>
                </c:pt>
                <c:pt idx="16">
                  <c:v>276.89999999999998</c:v>
                </c:pt>
                <c:pt idx="17">
                  <c:v>248.4</c:v>
                </c:pt>
                <c:pt idx="18">
                  <c:v>170.2</c:v>
                </c:pt>
                <c:pt idx="19">
                  <c:v>276.7</c:v>
                </c:pt>
                <c:pt idx="20">
                  <c:v>165.6</c:v>
                </c:pt>
                <c:pt idx="21">
                  <c:v>156.6</c:v>
                </c:pt>
                <c:pt idx="22">
                  <c:v>218.5</c:v>
                </c:pt>
                <c:pt idx="23">
                  <c:v>56.2</c:v>
                </c:pt>
                <c:pt idx="24">
                  <c:v>287.60000000000002</c:v>
                </c:pt>
                <c:pt idx="25">
                  <c:v>253.8</c:v>
                </c:pt>
                <c:pt idx="26">
                  <c:v>205</c:v>
                </c:pt>
                <c:pt idx="27">
                  <c:v>139.5</c:v>
                </c:pt>
                <c:pt idx="28">
                  <c:v>191.1</c:v>
                </c:pt>
                <c:pt idx="29">
                  <c:v>286</c:v>
                </c:pt>
                <c:pt idx="30">
                  <c:v>18.7</c:v>
                </c:pt>
                <c:pt idx="31">
                  <c:v>39.5</c:v>
                </c:pt>
                <c:pt idx="32">
                  <c:v>75.5</c:v>
                </c:pt>
                <c:pt idx="33">
                  <c:v>17.2</c:v>
                </c:pt>
                <c:pt idx="34">
                  <c:v>166.8</c:v>
                </c:pt>
                <c:pt idx="35">
                  <c:v>149.69999999999999</c:v>
                </c:pt>
                <c:pt idx="36">
                  <c:v>38.200000000000003</c:v>
                </c:pt>
                <c:pt idx="37">
                  <c:v>94.2</c:v>
                </c:pt>
                <c:pt idx="38">
                  <c:v>177</c:v>
                </c:pt>
                <c:pt idx="39">
                  <c:v>283.60000000000002</c:v>
                </c:pt>
                <c:pt idx="40">
                  <c:v>232.1</c:v>
                </c:pt>
                <c:pt idx="41">
                  <c:v>300</c:v>
                </c:pt>
                <c:pt idx="42">
                  <c:v>310</c:v>
                </c:pt>
                <c:pt idx="43">
                  <c:v>320</c:v>
                </c:pt>
                <c:pt idx="44">
                  <c:v>330</c:v>
                </c:pt>
                <c:pt idx="45">
                  <c:v>305</c:v>
                </c:pt>
                <c:pt idx="46">
                  <c:v>311</c:v>
                </c:pt>
                <c:pt idx="47">
                  <c:v>315</c:v>
                </c:pt>
                <c:pt idx="48">
                  <c:v>312</c:v>
                </c:pt>
              </c:numCache>
            </c:numRef>
          </c:xVal>
          <c:yVal>
            <c:numRef>
              <c:f>'AdvertisingSLR Train-Pred'!$T$3:$T$51</c:f>
              <c:numCache>
                <c:formatCode>General</c:formatCode>
                <c:ptCount val="49"/>
                <c:pt idx="0">
                  <c:v>13.517530716072805</c:v>
                </c:pt>
                <c:pt idx="1">
                  <c:v>15.513862756661728</c:v>
                </c:pt>
                <c:pt idx="2">
                  <c:v>11.266764199722553</c:v>
                </c:pt>
                <c:pt idx="3">
                  <c:v>16.291845096008881</c:v>
                </c:pt>
                <c:pt idx="4">
                  <c:v>15.073495394767113</c:v>
                </c:pt>
                <c:pt idx="5">
                  <c:v>12.808049966353705</c:v>
                </c:pt>
                <c:pt idx="6">
                  <c:v>18.547504583046852</c:v>
                </c:pt>
                <c:pt idx="7">
                  <c:v>7.9493300734497874</c:v>
                </c:pt>
                <c:pt idx="8">
                  <c:v>17.192151702548983</c:v>
                </c:pt>
                <c:pt idx="9">
                  <c:v>17.612947181692725</c:v>
                </c:pt>
                <c:pt idx="10">
                  <c:v>20.984203985530389</c:v>
                </c:pt>
                <c:pt idx="11">
                  <c:v>9.5199736642072477</c:v>
                </c:pt>
                <c:pt idx="12">
                  <c:v>15.122425101644293</c:v>
                </c:pt>
                <c:pt idx="13">
                  <c:v>8.0325105751409929</c:v>
                </c:pt>
                <c:pt idx="14">
                  <c:v>15.313250958465293</c:v>
                </c:pt>
                <c:pt idx="15">
                  <c:v>17.955455129832984</c:v>
                </c:pt>
                <c:pt idx="16">
                  <c:v>20.622124154639259</c:v>
                </c:pt>
                <c:pt idx="17">
                  <c:v>19.22762750863965</c:v>
                </c:pt>
                <c:pt idx="18">
                  <c:v>15.401324430844214</c:v>
                </c:pt>
                <c:pt idx="19">
                  <c:v>20.612338213263826</c:v>
                </c:pt>
                <c:pt idx="20">
                  <c:v>15.17624777920919</c:v>
                </c:pt>
                <c:pt idx="21">
                  <c:v>14.735880417314576</c:v>
                </c:pt>
                <c:pt idx="22">
                  <c:v>17.764629273011984</c:v>
                </c:pt>
                <c:pt idx="23">
                  <c:v>9.8233378468457602</c:v>
                </c:pt>
                <c:pt idx="24">
                  <c:v>21.145672018225085</c:v>
                </c:pt>
                <c:pt idx="25">
                  <c:v>19.491847925776419</c:v>
                </c:pt>
                <c:pt idx="26">
                  <c:v>17.10407823017006</c:v>
                </c:pt>
                <c:pt idx="27">
                  <c:v>13.899182429714806</c:v>
                </c:pt>
                <c:pt idx="28">
                  <c:v>16.423955304577266</c:v>
                </c:pt>
                <c:pt idx="29">
                  <c:v>21.067384487221595</c:v>
                </c:pt>
                <c:pt idx="30">
                  <c:v>7.9884738389515304</c:v>
                </c:pt>
                <c:pt idx="31">
                  <c:v>9.0062117419968626</c:v>
                </c:pt>
                <c:pt idx="32">
                  <c:v>10.767681189575322</c:v>
                </c:pt>
                <c:pt idx="33">
                  <c:v>7.915079278635762</c:v>
                </c:pt>
                <c:pt idx="34">
                  <c:v>15.234963427461805</c:v>
                </c:pt>
                <c:pt idx="35">
                  <c:v>14.398265439862037</c:v>
                </c:pt>
                <c:pt idx="36">
                  <c:v>8.9426031230565304</c:v>
                </c:pt>
                <c:pt idx="37">
                  <c:v>11.682666708178578</c:v>
                </c:pt>
                <c:pt idx="38">
                  <c:v>15.734046437609036</c:v>
                </c:pt>
                <c:pt idx="39">
                  <c:v>20.949953190716364</c:v>
                </c:pt>
                <c:pt idx="40">
                  <c:v>18.430073286541621</c:v>
                </c:pt>
                <c:pt idx="41">
                  <c:v>21.752400383502106</c:v>
                </c:pt>
                <c:pt idx="42">
                  <c:v>22.2416974522739</c:v>
                </c:pt>
                <c:pt idx="43">
                  <c:v>22.730994521045695</c:v>
                </c:pt>
                <c:pt idx="44">
                  <c:v>23.220291589817489</c:v>
                </c:pt>
                <c:pt idx="45">
                  <c:v>21.997048917888002</c:v>
                </c:pt>
                <c:pt idx="46">
                  <c:v>22.290627159151079</c:v>
                </c:pt>
                <c:pt idx="47">
                  <c:v>22.486345986659799</c:v>
                </c:pt>
                <c:pt idx="48">
                  <c:v>22.339556866028261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A4F-4AB5-AFE0-97E587F332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601696"/>
        <c:axId val="211609184"/>
      </c:scatterChart>
      <c:valAx>
        <c:axId val="2116016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11609184"/>
        <c:crosses val="autoZero"/>
        <c:crossBetween val="midCat"/>
      </c:valAx>
      <c:valAx>
        <c:axId val="211609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1160169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Train-Pred'!$X$2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'AdvertisingSLR Train-Pred'!$W$3:$W$43</c:f>
              <c:numCache>
                <c:formatCode>General</c:formatCode>
                <c:ptCount val="41"/>
                <c:pt idx="0">
                  <c:v>131.69999999999999</c:v>
                </c:pt>
                <c:pt idx="1">
                  <c:v>172.5</c:v>
                </c:pt>
                <c:pt idx="2">
                  <c:v>85.7</c:v>
                </c:pt>
                <c:pt idx="3">
                  <c:v>188.4</c:v>
                </c:pt>
                <c:pt idx="4">
                  <c:v>163.5</c:v>
                </c:pt>
                <c:pt idx="5">
                  <c:v>117.2</c:v>
                </c:pt>
                <c:pt idx="6">
                  <c:v>234.5</c:v>
                </c:pt>
                <c:pt idx="7">
                  <c:v>17.899999999999999</c:v>
                </c:pt>
                <c:pt idx="8">
                  <c:v>206.8</c:v>
                </c:pt>
                <c:pt idx="9">
                  <c:v>215.4</c:v>
                </c:pt>
                <c:pt idx="10">
                  <c:v>284.3</c:v>
                </c:pt>
                <c:pt idx="11">
                  <c:v>50</c:v>
                </c:pt>
                <c:pt idx="12">
                  <c:v>164.5</c:v>
                </c:pt>
                <c:pt idx="13">
                  <c:v>19.600000000000001</c:v>
                </c:pt>
                <c:pt idx="14">
                  <c:v>168.4</c:v>
                </c:pt>
                <c:pt idx="15">
                  <c:v>222.4</c:v>
                </c:pt>
                <c:pt idx="16">
                  <c:v>276.89999999999998</c:v>
                </c:pt>
                <c:pt idx="17">
                  <c:v>248.4</c:v>
                </c:pt>
                <c:pt idx="18">
                  <c:v>170.2</c:v>
                </c:pt>
                <c:pt idx="19">
                  <c:v>276.7</c:v>
                </c:pt>
                <c:pt idx="20">
                  <c:v>165.6</c:v>
                </c:pt>
                <c:pt idx="21">
                  <c:v>156.6</c:v>
                </c:pt>
                <c:pt idx="22">
                  <c:v>218.5</c:v>
                </c:pt>
                <c:pt idx="23">
                  <c:v>56.2</c:v>
                </c:pt>
                <c:pt idx="24">
                  <c:v>287.60000000000002</c:v>
                </c:pt>
                <c:pt idx="25">
                  <c:v>253.8</c:v>
                </c:pt>
                <c:pt idx="26">
                  <c:v>205</c:v>
                </c:pt>
                <c:pt idx="27">
                  <c:v>139.5</c:v>
                </c:pt>
                <c:pt idx="28">
                  <c:v>191.1</c:v>
                </c:pt>
                <c:pt idx="29">
                  <c:v>286</c:v>
                </c:pt>
                <c:pt idx="30">
                  <c:v>18.7</c:v>
                </c:pt>
                <c:pt idx="31">
                  <c:v>39.5</c:v>
                </c:pt>
                <c:pt idx="32">
                  <c:v>75.5</c:v>
                </c:pt>
                <c:pt idx="33">
                  <c:v>17.2</c:v>
                </c:pt>
                <c:pt idx="34">
                  <c:v>166.8</c:v>
                </c:pt>
                <c:pt idx="35">
                  <c:v>149.69999999999999</c:v>
                </c:pt>
                <c:pt idx="36">
                  <c:v>38.200000000000003</c:v>
                </c:pt>
                <c:pt idx="37">
                  <c:v>94.2</c:v>
                </c:pt>
                <c:pt idx="38">
                  <c:v>177</c:v>
                </c:pt>
                <c:pt idx="39">
                  <c:v>283.60000000000002</c:v>
                </c:pt>
                <c:pt idx="40">
                  <c:v>232.1</c:v>
                </c:pt>
              </c:numCache>
            </c:numRef>
          </c:xVal>
          <c:yVal>
            <c:numRef>
              <c:f>'AdvertisingSLR Train-Pred'!$X$3:$X$43</c:f>
              <c:numCache>
                <c:formatCode>General</c:formatCode>
                <c:ptCount val="41"/>
                <c:pt idx="0">
                  <c:v>12.9</c:v>
                </c:pt>
                <c:pt idx="1">
                  <c:v>14.4</c:v>
                </c:pt>
                <c:pt idx="2">
                  <c:v>13.3</c:v>
                </c:pt>
                <c:pt idx="3">
                  <c:v>14.9</c:v>
                </c:pt>
                <c:pt idx="4">
                  <c:v>18</c:v>
                </c:pt>
                <c:pt idx="5">
                  <c:v>11.9</c:v>
                </c:pt>
                <c:pt idx="6">
                  <c:v>11.9</c:v>
                </c:pt>
                <c:pt idx="7">
                  <c:v>8</c:v>
                </c:pt>
                <c:pt idx="8">
                  <c:v>12.2</c:v>
                </c:pt>
                <c:pt idx="9">
                  <c:v>17.100000000000001</c:v>
                </c:pt>
                <c:pt idx="10">
                  <c:v>15</c:v>
                </c:pt>
                <c:pt idx="11">
                  <c:v>8.4</c:v>
                </c:pt>
                <c:pt idx="12">
                  <c:v>14.5</c:v>
                </c:pt>
                <c:pt idx="13">
                  <c:v>7.6</c:v>
                </c:pt>
                <c:pt idx="14">
                  <c:v>11.7</c:v>
                </c:pt>
                <c:pt idx="15">
                  <c:v>11.5</c:v>
                </c:pt>
                <c:pt idx="16">
                  <c:v>27</c:v>
                </c:pt>
                <c:pt idx="17">
                  <c:v>20.2</c:v>
                </c:pt>
                <c:pt idx="18">
                  <c:v>11.7</c:v>
                </c:pt>
                <c:pt idx="19">
                  <c:v>11.8</c:v>
                </c:pt>
                <c:pt idx="20">
                  <c:v>12.6</c:v>
                </c:pt>
                <c:pt idx="21">
                  <c:v>10.5</c:v>
                </c:pt>
                <c:pt idx="22">
                  <c:v>12.2</c:v>
                </c:pt>
                <c:pt idx="23">
                  <c:v>8.6999999999999993</c:v>
                </c:pt>
                <c:pt idx="24">
                  <c:v>26.2</c:v>
                </c:pt>
                <c:pt idx="25">
                  <c:v>17.600000000000001</c:v>
                </c:pt>
                <c:pt idx="26">
                  <c:v>22.6</c:v>
                </c:pt>
                <c:pt idx="27">
                  <c:v>10.3</c:v>
                </c:pt>
                <c:pt idx="28">
                  <c:v>17.3</c:v>
                </c:pt>
                <c:pt idx="29">
                  <c:v>15.9</c:v>
                </c:pt>
                <c:pt idx="30">
                  <c:v>6.7</c:v>
                </c:pt>
                <c:pt idx="31">
                  <c:v>10.8</c:v>
                </c:pt>
                <c:pt idx="32">
                  <c:v>9.9</c:v>
                </c:pt>
                <c:pt idx="33">
                  <c:v>5.9</c:v>
                </c:pt>
                <c:pt idx="34">
                  <c:v>19.600000000000001</c:v>
                </c:pt>
                <c:pt idx="35">
                  <c:v>17.3</c:v>
                </c:pt>
                <c:pt idx="36">
                  <c:v>7.6</c:v>
                </c:pt>
                <c:pt idx="37">
                  <c:v>9.6999999999999993</c:v>
                </c:pt>
                <c:pt idx="38">
                  <c:v>12.8</c:v>
                </c:pt>
                <c:pt idx="39">
                  <c:v>25.5</c:v>
                </c:pt>
                <c:pt idx="40">
                  <c:v>13.4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A17-4FE4-A952-E9418C402C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584640"/>
        <c:axId val="211585472"/>
      </c:scatterChart>
      <c:valAx>
        <c:axId val="2115846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11585472"/>
        <c:crosses val="autoZero"/>
        <c:crossBetween val="midCat"/>
      </c:valAx>
      <c:valAx>
        <c:axId val="211585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115846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>
        <c:manualLayout>
          <c:layoutTarget val="inner"/>
          <c:xMode val="edge"/>
          <c:yMode val="edge"/>
          <c:x val="9.9442038495188095E-2"/>
          <c:y val="2.5428331875182269E-2"/>
          <c:w val="0.8648912948381452"/>
          <c:h val="0.72088764946048411"/>
        </c:manualLayout>
      </c:layout>
      <c:scatterChart>
        <c:scatterStyle val="lineMarker"/>
        <c:varyColors val="0"/>
        <c:ser>
          <c:idx val="0"/>
          <c:order val="0"/>
          <c:tx>
            <c:strRef>
              <c:f>'AdvertisingSLR Train-Pred'!$AL$2</c:f>
              <c:strCache>
                <c:ptCount val="1"/>
                <c:pt idx="0">
                  <c:v>SalesUp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'AdvertisingSLR Train-Pred'!$AK$3:$AK$10</c:f>
              <c:numCache>
                <c:formatCode>General</c:formatCode>
                <c:ptCount val="8"/>
                <c:pt idx="0">
                  <c:v>300</c:v>
                </c:pt>
                <c:pt idx="1">
                  <c:v>310</c:v>
                </c:pt>
                <c:pt idx="2">
                  <c:v>320</c:v>
                </c:pt>
                <c:pt idx="3">
                  <c:v>330</c:v>
                </c:pt>
                <c:pt idx="4">
                  <c:v>305</c:v>
                </c:pt>
                <c:pt idx="5">
                  <c:v>311</c:v>
                </c:pt>
                <c:pt idx="6">
                  <c:v>315</c:v>
                </c:pt>
                <c:pt idx="7">
                  <c:v>312</c:v>
                </c:pt>
              </c:numCache>
            </c:numRef>
          </c:xVal>
          <c:yVal>
            <c:numRef>
              <c:f>'AdvertisingSLR Train-Pred'!$AL$3:$AL$10</c:f>
              <c:numCache>
                <c:formatCode>General</c:formatCode>
                <c:ptCount val="8"/>
                <c:pt idx="0">
                  <c:v>14.736079155852737</c:v>
                </c:pt>
                <c:pt idx="1">
                  <c:v>15.225376224624531</c:v>
                </c:pt>
                <c:pt idx="2">
                  <c:v>15.714673293396325</c:v>
                </c:pt>
                <c:pt idx="3">
                  <c:v>16.203970362168118</c:v>
                </c:pt>
                <c:pt idx="4">
                  <c:v>14.980727690238634</c:v>
                </c:pt>
                <c:pt idx="5">
                  <c:v>15.274305931501711</c:v>
                </c:pt>
                <c:pt idx="6">
                  <c:v>15.470024759010428</c:v>
                </c:pt>
                <c:pt idx="7">
                  <c:v>15.32323563837889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C41-4618-8C8A-6357E730DE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490896"/>
        <c:axId val="166494224"/>
      </c:scatterChart>
      <c:valAx>
        <c:axId val="1664908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6494224"/>
        <c:crosses val="autoZero"/>
        <c:crossBetween val="midCat"/>
      </c:valAx>
      <c:valAx>
        <c:axId val="166494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649089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Train-Pred'!$AN$2</c:f>
              <c:strCache>
                <c:ptCount val="1"/>
                <c:pt idx="0">
                  <c:v>SalesDwn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dk1">
                  <a:tint val="88500"/>
                </a:schemeClr>
              </a:solidFill>
              <a:ln w="9525">
                <a:solidFill>
                  <a:schemeClr val="dk1">
                    <a:tint val="88500"/>
                  </a:schemeClr>
                </a:solidFill>
              </a:ln>
              <a:effectLst/>
            </c:spPr>
          </c:marker>
          <c:xVal>
            <c:numRef>
              <c:f>'AdvertisingSLR Train-Pred'!$AM$3:$AM$10</c:f>
              <c:numCache>
                <c:formatCode>General</c:formatCode>
                <c:ptCount val="8"/>
                <c:pt idx="0">
                  <c:v>300</c:v>
                </c:pt>
                <c:pt idx="1">
                  <c:v>310</c:v>
                </c:pt>
                <c:pt idx="2">
                  <c:v>320</c:v>
                </c:pt>
                <c:pt idx="3">
                  <c:v>330</c:v>
                </c:pt>
                <c:pt idx="4">
                  <c:v>305</c:v>
                </c:pt>
                <c:pt idx="5">
                  <c:v>311</c:v>
                </c:pt>
                <c:pt idx="6">
                  <c:v>315</c:v>
                </c:pt>
                <c:pt idx="7">
                  <c:v>312</c:v>
                </c:pt>
              </c:numCache>
            </c:numRef>
          </c:xVal>
          <c:yVal>
            <c:numRef>
              <c:f>'AdvertisingSLR Train-Pred'!$AN$3:$AN$10</c:f>
              <c:numCache>
                <c:formatCode>General</c:formatCode>
                <c:ptCount val="8"/>
                <c:pt idx="0">
                  <c:v>14.719604384209283</c:v>
                </c:pt>
                <c:pt idx="1">
                  <c:v>15.208901452981078</c:v>
                </c:pt>
                <c:pt idx="2">
                  <c:v>15.698198521752872</c:v>
                </c:pt>
                <c:pt idx="3">
                  <c:v>16.187495590524666</c:v>
                </c:pt>
                <c:pt idx="4">
                  <c:v>14.96425291859518</c:v>
                </c:pt>
                <c:pt idx="5">
                  <c:v>15.257831159858258</c:v>
                </c:pt>
                <c:pt idx="6">
                  <c:v>15.453549987366975</c:v>
                </c:pt>
                <c:pt idx="7">
                  <c:v>15.306760866735436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514-4C88-A878-9F99E9BCCF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2310160"/>
        <c:axId val="1866812512"/>
      </c:scatterChart>
      <c:valAx>
        <c:axId val="21223101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66812512"/>
        <c:crosses val="autoZero"/>
        <c:crossBetween val="midCat"/>
      </c:valAx>
      <c:valAx>
        <c:axId val="1866812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21223101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>
        <c:manualLayout>
          <c:layoutTarget val="inner"/>
          <c:xMode val="edge"/>
          <c:yMode val="edge"/>
          <c:x val="7.1664260717410319E-2"/>
          <c:y val="0.10689814814814817"/>
          <c:w val="0.8648912948381452"/>
          <c:h val="0.72088764946048411"/>
        </c:manualLayout>
      </c:layout>
      <c:scatterChart>
        <c:scatterStyle val="lineMarker"/>
        <c:varyColors val="0"/>
        <c:ser>
          <c:idx val="0"/>
          <c:order val="0"/>
          <c:tx>
            <c:strRef>
              <c:f>'AdvertisingSLR Train-Pred'!$AJ$2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'AdvertisingSLR Train-Pred'!$AI$3:$AI$10</c:f>
              <c:numCache>
                <c:formatCode>General</c:formatCode>
                <c:ptCount val="8"/>
                <c:pt idx="0">
                  <c:v>300</c:v>
                </c:pt>
                <c:pt idx="1">
                  <c:v>310</c:v>
                </c:pt>
                <c:pt idx="2">
                  <c:v>320</c:v>
                </c:pt>
                <c:pt idx="3">
                  <c:v>330</c:v>
                </c:pt>
                <c:pt idx="4">
                  <c:v>305</c:v>
                </c:pt>
                <c:pt idx="5">
                  <c:v>311</c:v>
                </c:pt>
                <c:pt idx="6">
                  <c:v>315</c:v>
                </c:pt>
                <c:pt idx="7">
                  <c:v>312</c:v>
                </c:pt>
              </c:numCache>
            </c:numRef>
          </c:xVal>
          <c:yVal>
            <c:numRef>
              <c:f>'AdvertisingSLR Train-Pred'!$AJ$3:$AJ$10</c:f>
              <c:numCache>
                <c:formatCode>General</c:formatCode>
                <c:ptCount val="8"/>
                <c:pt idx="0">
                  <c:v>21.752400383502106</c:v>
                </c:pt>
                <c:pt idx="1">
                  <c:v>22.2416974522739</c:v>
                </c:pt>
                <c:pt idx="2">
                  <c:v>22.730994521045695</c:v>
                </c:pt>
                <c:pt idx="3">
                  <c:v>23.220291589817489</c:v>
                </c:pt>
                <c:pt idx="4">
                  <c:v>21.997048917888002</c:v>
                </c:pt>
                <c:pt idx="5">
                  <c:v>22.290627159151079</c:v>
                </c:pt>
                <c:pt idx="6">
                  <c:v>22.486345986659799</c:v>
                </c:pt>
                <c:pt idx="7">
                  <c:v>22.339556866028261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53E-41D7-A104-ADC51D4A89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5049232"/>
        <c:axId val="175052560"/>
      </c:scatterChart>
      <c:valAx>
        <c:axId val="1750492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75052560"/>
        <c:crosses val="autoZero"/>
        <c:crossBetween val="midCat"/>
      </c:valAx>
      <c:valAx>
        <c:axId val="17505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750492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GT"/>
              <a:t>Normal Probability Plot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>
              <a:noFill/>
            </a:ln>
          </c:spPr>
          <c:xVal>
            <c:numRef>
              <c:f>gradeshourxXLSReg!$H$38:$H$47</c:f>
              <c:numCache>
                <c:formatCode>General</c:formatCode>
                <c:ptCount val="10"/>
                <c:pt idx="0">
                  <c:v>5</c:v>
                </c:pt>
                <c:pt idx="1">
                  <c:v>15</c:v>
                </c:pt>
                <c:pt idx="2">
                  <c:v>25</c:v>
                </c:pt>
                <c:pt idx="3">
                  <c:v>35</c:v>
                </c:pt>
                <c:pt idx="4">
                  <c:v>45</c:v>
                </c:pt>
                <c:pt idx="5">
                  <c:v>55</c:v>
                </c:pt>
                <c:pt idx="6">
                  <c:v>65</c:v>
                </c:pt>
                <c:pt idx="7">
                  <c:v>75</c:v>
                </c:pt>
                <c:pt idx="8">
                  <c:v>85</c:v>
                </c:pt>
                <c:pt idx="9">
                  <c:v>95</c:v>
                </c:pt>
              </c:numCache>
            </c:numRef>
          </c:xVal>
          <c:yVal>
            <c:numRef>
              <c:f>gradeshourxXLSReg!$I$38:$I$47</c:f>
              <c:numCache>
                <c:formatCode>General</c:formatCode>
                <c:ptCount val="10"/>
                <c:pt idx="0">
                  <c:v>55</c:v>
                </c:pt>
                <c:pt idx="1">
                  <c:v>64</c:v>
                </c:pt>
                <c:pt idx="2">
                  <c:v>69</c:v>
                </c:pt>
                <c:pt idx="3">
                  <c:v>71</c:v>
                </c:pt>
                <c:pt idx="4">
                  <c:v>77</c:v>
                </c:pt>
                <c:pt idx="5">
                  <c:v>82</c:v>
                </c:pt>
                <c:pt idx="6">
                  <c:v>84</c:v>
                </c:pt>
                <c:pt idx="7">
                  <c:v>84</c:v>
                </c:pt>
                <c:pt idx="8">
                  <c:v>94</c:v>
                </c:pt>
                <c:pt idx="9">
                  <c:v>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FCB-4501-8783-1ADF55E131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30565151"/>
        <c:axId val="1030574303"/>
      </c:scatterChart>
      <c:valAx>
        <c:axId val="103056515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s-GT"/>
                  <a:t>Sample Percentile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030574303"/>
        <c:crosses val="autoZero"/>
        <c:crossBetween val="midCat"/>
      </c:valAx>
      <c:valAx>
        <c:axId val="1030574303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s-GT"/>
                  <a:t>grade(Y)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030565151"/>
        <c:crosses val="autoZero"/>
        <c:crossBetween val="midCat"/>
      </c:valAx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AdvertisingSLR!$C$2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AdvertisingSLR!$B$3:$B$202</c:f>
              <c:numCache>
                <c:formatCode>General</c:formatCode>
                <c:ptCount val="200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  <c:pt idx="159">
                  <c:v>131.69999999999999</c:v>
                </c:pt>
                <c:pt idx="160">
                  <c:v>172.5</c:v>
                </c:pt>
                <c:pt idx="161">
                  <c:v>85.7</c:v>
                </c:pt>
                <c:pt idx="162">
                  <c:v>188.4</c:v>
                </c:pt>
                <c:pt idx="163">
                  <c:v>163.5</c:v>
                </c:pt>
                <c:pt idx="164">
                  <c:v>117.2</c:v>
                </c:pt>
                <c:pt idx="165">
                  <c:v>234.5</c:v>
                </c:pt>
                <c:pt idx="166">
                  <c:v>17.899999999999999</c:v>
                </c:pt>
                <c:pt idx="167">
                  <c:v>206.8</c:v>
                </c:pt>
                <c:pt idx="168">
                  <c:v>215.4</c:v>
                </c:pt>
                <c:pt idx="169">
                  <c:v>284.3</c:v>
                </c:pt>
                <c:pt idx="170">
                  <c:v>50</c:v>
                </c:pt>
                <c:pt idx="171">
                  <c:v>164.5</c:v>
                </c:pt>
                <c:pt idx="172">
                  <c:v>19.600000000000001</c:v>
                </c:pt>
                <c:pt idx="173">
                  <c:v>168.4</c:v>
                </c:pt>
                <c:pt idx="174">
                  <c:v>222.4</c:v>
                </c:pt>
                <c:pt idx="175">
                  <c:v>276.89999999999998</c:v>
                </c:pt>
                <c:pt idx="176">
                  <c:v>248.4</c:v>
                </c:pt>
                <c:pt idx="177">
                  <c:v>170.2</c:v>
                </c:pt>
                <c:pt idx="178">
                  <c:v>276.7</c:v>
                </c:pt>
                <c:pt idx="179">
                  <c:v>165.6</c:v>
                </c:pt>
                <c:pt idx="180">
                  <c:v>156.6</c:v>
                </c:pt>
                <c:pt idx="181">
                  <c:v>218.5</c:v>
                </c:pt>
                <c:pt idx="182">
                  <c:v>56.2</c:v>
                </c:pt>
                <c:pt idx="183">
                  <c:v>287.60000000000002</c:v>
                </c:pt>
                <c:pt idx="184">
                  <c:v>253.8</c:v>
                </c:pt>
                <c:pt idx="185">
                  <c:v>205</c:v>
                </c:pt>
                <c:pt idx="186">
                  <c:v>139.5</c:v>
                </c:pt>
                <c:pt idx="187">
                  <c:v>191.1</c:v>
                </c:pt>
                <c:pt idx="188">
                  <c:v>286</c:v>
                </c:pt>
                <c:pt idx="189">
                  <c:v>18.7</c:v>
                </c:pt>
                <c:pt idx="190">
                  <c:v>39.5</c:v>
                </c:pt>
                <c:pt idx="191">
                  <c:v>75.5</c:v>
                </c:pt>
                <c:pt idx="192">
                  <c:v>17.2</c:v>
                </c:pt>
                <c:pt idx="193">
                  <c:v>166.8</c:v>
                </c:pt>
                <c:pt idx="194">
                  <c:v>149.69999999999999</c:v>
                </c:pt>
                <c:pt idx="195">
                  <c:v>38.200000000000003</c:v>
                </c:pt>
                <c:pt idx="196">
                  <c:v>94.2</c:v>
                </c:pt>
                <c:pt idx="197">
                  <c:v>177</c:v>
                </c:pt>
                <c:pt idx="198">
                  <c:v>283.60000000000002</c:v>
                </c:pt>
                <c:pt idx="199">
                  <c:v>232.1</c:v>
                </c:pt>
              </c:numCache>
            </c:numRef>
          </c:xVal>
          <c:yVal>
            <c:numRef>
              <c:f>AdvertisingSLR!$C$3:$C$202</c:f>
              <c:numCache>
                <c:formatCode>General</c:formatCode>
                <c:ptCount val="200"/>
                <c:pt idx="0">
                  <c:v>22.1</c:v>
                </c:pt>
                <c:pt idx="1">
                  <c:v>10.4</c:v>
                </c:pt>
                <c:pt idx="2">
                  <c:v>9.3000000000000007</c:v>
                </c:pt>
                <c:pt idx="3">
                  <c:v>18.5</c:v>
                </c:pt>
                <c:pt idx="4">
                  <c:v>12.9</c:v>
                </c:pt>
                <c:pt idx="5">
                  <c:v>7.2</c:v>
                </c:pt>
                <c:pt idx="6">
                  <c:v>11.8</c:v>
                </c:pt>
                <c:pt idx="7">
                  <c:v>13.2</c:v>
                </c:pt>
                <c:pt idx="8">
                  <c:v>4.8</c:v>
                </c:pt>
                <c:pt idx="9">
                  <c:v>10.6</c:v>
                </c:pt>
                <c:pt idx="10">
                  <c:v>8.6</c:v>
                </c:pt>
                <c:pt idx="11">
                  <c:v>17.399999999999999</c:v>
                </c:pt>
                <c:pt idx="12">
                  <c:v>9.1999999999999993</c:v>
                </c:pt>
                <c:pt idx="13">
                  <c:v>9.6999999999999993</c:v>
                </c:pt>
                <c:pt idx="14">
                  <c:v>19</c:v>
                </c:pt>
                <c:pt idx="15">
                  <c:v>22.4</c:v>
                </c:pt>
                <c:pt idx="16">
                  <c:v>12.5</c:v>
                </c:pt>
                <c:pt idx="17">
                  <c:v>24.4</c:v>
                </c:pt>
                <c:pt idx="18">
                  <c:v>11.3</c:v>
                </c:pt>
                <c:pt idx="19">
                  <c:v>14.6</c:v>
                </c:pt>
                <c:pt idx="20">
                  <c:v>18</c:v>
                </c:pt>
                <c:pt idx="21">
                  <c:v>12.5</c:v>
                </c:pt>
                <c:pt idx="22">
                  <c:v>5.6</c:v>
                </c:pt>
                <c:pt idx="23">
                  <c:v>15.5</c:v>
                </c:pt>
                <c:pt idx="24">
                  <c:v>9.6999999999999993</c:v>
                </c:pt>
                <c:pt idx="25">
                  <c:v>12</c:v>
                </c:pt>
                <c:pt idx="26">
                  <c:v>15</c:v>
                </c:pt>
                <c:pt idx="27">
                  <c:v>15.9</c:v>
                </c:pt>
                <c:pt idx="28">
                  <c:v>18.899999999999999</c:v>
                </c:pt>
                <c:pt idx="29">
                  <c:v>10.5</c:v>
                </c:pt>
                <c:pt idx="30">
                  <c:v>21.4</c:v>
                </c:pt>
                <c:pt idx="31">
                  <c:v>11.9</c:v>
                </c:pt>
                <c:pt idx="32">
                  <c:v>9.6</c:v>
                </c:pt>
                <c:pt idx="33">
                  <c:v>17.399999999999999</c:v>
                </c:pt>
                <c:pt idx="34">
                  <c:v>9.5</c:v>
                </c:pt>
                <c:pt idx="35">
                  <c:v>12.8</c:v>
                </c:pt>
                <c:pt idx="36">
                  <c:v>25.4</c:v>
                </c:pt>
                <c:pt idx="37">
                  <c:v>14.7</c:v>
                </c:pt>
                <c:pt idx="38">
                  <c:v>10.1</c:v>
                </c:pt>
                <c:pt idx="39">
                  <c:v>21.5</c:v>
                </c:pt>
                <c:pt idx="40">
                  <c:v>16.600000000000001</c:v>
                </c:pt>
                <c:pt idx="41">
                  <c:v>17.100000000000001</c:v>
                </c:pt>
                <c:pt idx="42">
                  <c:v>20.7</c:v>
                </c:pt>
                <c:pt idx="43">
                  <c:v>12.9</c:v>
                </c:pt>
                <c:pt idx="44">
                  <c:v>8.5</c:v>
                </c:pt>
                <c:pt idx="45">
                  <c:v>14.9</c:v>
                </c:pt>
                <c:pt idx="46">
                  <c:v>10.6</c:v>
                </c:pt>
                <c:pt idx="47">
                  <c:v>23.2</c:v>
                </c:pt>
                <c:pt idx="48">
                  <c:v>14.8</c:v>
                </c:pt>
                <c:pt idx="49">
                  <c:v>9.6999999999999993</c:v>
                </c:pt>
                <c:pt idx="50">
                  <c:v>11.4</c:v>
                </c:pt>
                <c:pt idx="51">
                  <c:v>10.7</c:v>
                </c:pt>
                <c:pt idx="52">
                  <c:v>22.6</c:v>
                </c:pt>
                <c:pt idx="53">
                  <c:v>21.2</c:v>
                </c:pt>
                <c:pt idx="54">
                  <c:v>20.2</c:v>
                </c:pt>
                <c:pt idx="55">
                  <c:v>23.7</c:v>
                </c:pt>
                <c:pt idx="56">
                  <c:v>5.5</c:v>
                </c:pt>
                <c:pt idx="57">
                  <c:v>13.2</c:v>
                </c:pt>
                <c:pt idx="58">
                  <c:v>23.8</c:v>
                </c:pt>
                <c:pt idx="59">
                  <c:v>18.399999999999999</c:v>
                </c:pt>
                <c:pt idx="60">
                  <c:v>8.1</c:v>
                </c:pt>
                <c:pt idx="61">
                  <c:v>24.2</c:v>
                </c:pt>
                <c:pt idx="62">
                  <c:v>15.7</c:v>
                </c:pt>
                <c:pt idx="63">
                  <c:v>14</c:v>
                </c:pt>
                <c:pt idx="64">
                  <c:v>18</c:v>
                </c:pt>
                <c:pt idx="65">
                  <c:v>9.3000000000000007</c:v>
                </c:pt>
                <c:pt idx="66">
                  <c:v>9.5</c:v>
                </c:pt>
                <c:pt idx="67">
                  <c:v>13.4</c:v>
                </c:pt>
                <c:pt idx="68">
                  <c:v>18.899999999999999</c:v>
                </c:pt>
                <c:pt idx="69">
                  <c:v>22.3</c:v>
                </c:pt>
                <c:pt idx="70">
                  <c:v>18.3</c:v>
                </c:pt>
                <c:pt idx="71">
                  <c:v>12.4</c:v>
                </c:pt>
                <c:pt idx="72">
                  <c:v>8.8000000000000007</c:v>
                </c:pt>
                <c:pt idx="73">
                  <c:v>11</c:v>
                </c:pt>
                <c:pt idx="74">
                  <c:v>17</c:v>
                </c:pt>
                <c:pt idx="75">
                  <c:v>8.6999999999999993</c:v>
                </c:pt>
                <c:pt idx="76">
                  <c:v>6.9</c:v>
                </c:pt>
                <c:pt idx="77">
                  <c:v>14.2</c:v>
                </c:pt>
                <c:pt idx="78">
                  <c:v>5.3</c:v>
                </c:pt>
                <c:pt idx="79">
                  <c:v>11</c:v>
                </c:pt>
                <c:pt idx="80">
                  <c:v>11.8</c:v>
                </c:pt>
                <c:pt idx="81">
                  <c:v>12.3</c:v>
                </c:pt>
                <c:pt idx="82">
                  <c:v>11.3</c:v>
                </c:pt>
                <c:pt idx="83">
                  <c:v>13.6</c:v>
                </c:pt>
                <c:pt idx="84">
                  <c:v>21.7</c:v>
                </c:pt>
                <c:pt idx="85">
                  <c:v>15.2</c:v>
                </c:pt>
                <c:pt idx="86">
                  <c:v>12</c:v>
                </c:pt>
                <c:pt idx="87">
                  <c:v>16</c:v>
                </c:pt>
                <c:pt idx="88">
                  <c:v>12.9</c:v>
                </c:pt>
                <c:pt idx="89">
                  <c:v>16.7</c:v>
                </c:pt>
                <c:pt idx="90">
                  <c:v>11.2</c:v>
                </c:pt>
                <c:pt idx="91">
                  <c:v>7.3</c:v>
                </c:pt>
                <c:pt idx="92">
                  <c:v>19.399999999999999</c:v>
                </c:pt>
                <c:pt idx="93">
                  <c:v>22.2</c:v>
                </c:pt>
                <c:pt idx="94">
                  <c:v>11.5</c:v>
                </c:pt>
                <c:pt idx="95">
                  <c:v>16.899999999999999</c:v>
                </c:pt>
                <c:pt idx="96">
                  <c:v>11.7</c:v>
                </c:pt>
                <c:pt idx="97">
                  <c:v>15.5</c:v>
                </c:pt>
                <c:pt idx="98">
                  <c:v>25.4</c:v>
                </c:pt>
                <c:pt idx="99">
                  <c:v>17.2</c:v>
                </c:pt>
                <c:pt idx="100">
                  <c:v>11.7</c:v>
                </c:pt>
                <c:pt idx="101">
                  <c:v>23.8</c:v>
                </c:pt>
                <c:pt idx="102">
                  <c:v>14.8</c:v>
                </c:pt>
                <c:pt idx="103">
                  <c:v>14.7</c:v>
                </c:pt>
                <c:pt idx="104">
                  <c:v>20.7</c:v>
                </c:pt>
                <c:pt idx="105">
                  <c:v>19.2</c:v>
                </c:pt>
                <c:pt idx="106">
                  <c:v>7.2</c:v>
                </c:pt>
                <c:pt idx="107">
                  <c:v>8.6999999999999993</c:v>
                </c:pt>
                <c:pt idx="108">
                  <c:v>5.3</c:v>
                </c:pt>
                <c:pt idx="109">
                  <c:v>19.8</c:v>
                </c:pt>
                <c:pt idx="110">
                  <c:v>13.4</c:v>
                </c:pt>
                <c:pt idx="111">
                  <c:v>21.8</c:v>
                </c:pt>
                <c:pt idx="112">
                  <c:v>14.1</c:v>
                </c:pt>
                <c:pt idx="113">
                  <c:v>15.9</c:v>
                </c:pt>
                <c:pt idx="114">
                  <c:v>14.6</c:v>
                </c:pt>
                <c:pt idx="115">
                  <c:v>12.6</c:v>
                </c:pt>
                <c:pt idx="116">
                  <c:v>12.2</c:v>
                </c:pt>
                <c:pt idx="117">
                  <c:v>9.4</c:v>
                </c:pt>
                <c:pt idx="118">
                  <c:v>15.9</c:v>
                </c:pt>
                <c:pt idx="119">
                  <c:v>6.6</c:v>
                </c:pt>
                <c:pt idx="120">
                  <c:v>15.5</c:v>
                </c:pt>
                <c:pt idx="121">
                  <c:v>7</c:v>
                </c:pt>
                <c:pt idx="122">
                  <c:v>11.6</c:v>
                </c:pt>
                <c:pt idx="123">
                  <c:v>15.2</c:v>
                </c:pt>
                <c:pt idx="124">
                  <c:v>19.7</c:v>
                </c:pt>
                <c:pt idx="125">
                  <c:v>10.6</c:v>
                </c:pt>
                <c:pt idx="126">
                  <c:v>6.6</c:v>
                </c:pt>
                <c:pt idx="127">
                  <c:v>8.8000000000000007</c:v>
                </c:pt>
                <c:pt idx="128">
                  <c:v>24.7</c:v>
                </c:pt>
                <c:pt idx="129">
                  <c:v>9.6999999999999993</c:v>
                </c:pt>
                <c:pt idx="130">
                  <c:v>1.6</c:v>
                </c:pt>
                <c:pt idx="131">
                  <c:v>12.7</c:v>
                </c:pt>
                <c:pt idx="132">
                  <c:v>5.7</c:v>
                </c:pt>
                <c:pt idx="133">
                  <c:v>19.600000000000001</c:v>
                </c:pt>
                <c:pt idx="134">
                  <c:v>10.8</c:v>
                </c:pt>
                <c:pt idx="135">
                  <c:v>11.6</c:v>
                </c:pt>
                <c:pt idx="136">
                  <c:v>9.5</c:v>
                </c:pt>
                <c:pt idx="137">
                  <c:v>20.8</c:v>
                </c:pt>
                <c:pt idx="138">
                  <c:v>9.6</c:v>
                </c:pt>
                <c:pt idx="139">
                  <c:v>20.7</c:v>
                </c:pt>
                <c:pt idx="140">
                  <c:v>10.9</c:v>
                </c:pt>
                <c:pt idx="141">
                  <c:v>19.2</c:v>
                </c:pt>
                <c:pt idx="142">
                  <c:v>20.100000000000001</c:v>
                </c:pt>
                <c:pt idx="143">
                  <c:v>10.4</c:v>
                </c:pt>
                <c:pt idx="144">
                  <c:v>11.4</c:v>
                </c:pt>
                <c:pt idx="145">
                  <c:v>10.3</c:v>
                </c:pt>
                <c:pt idx="146">
                  <c:v>13.2</c:v>
                </c:pt>
                <c:pt idx="147">
                  <c:v>25.4</c:v>
                </c:pt>
                <c:pt idx="148">
                  <c:v>10.9</c:v>
                </c:pt>
                <c:pt idx="149">
                  <c:v>10.1</c:v>
                </c:pt>
                <c:pt idx="150">
                  <c:v>16.100000000000001</c:v>
                </c:pt>
                <c:pt idx="151">
                  <c:v>11.6</c:v>
                </c:pt>
                <c:pt idx="152">
                  <c:v>16.600000000000001</c:v>
                </c:pt>
                <c:pt idx="153">
                  <c:v>19</c:v>
                </c:pt>
                <c:pt idx="154">
                  <c:v>15.6</c:v>
                </c:pt>
                <c:pt idx="155">
                  <c:v>3.2</c:v>
                </c:pt>
                <c:pt idx="156">
                  <c:v>15.3</c:v>
                </c:pt>
                <c:pt idx="157">
                  <c:v>10.1</c:v>
                </c:pt>
                <c:pt idx="158">
                  <c:v>7.3</c:v>
                </c:pt>
                <c:pt idx="159">
                  <c:v>12.9</c:v>
                </c:pt>
                <c:pt idx="160">
                  <c:v>14.4</c:v>
                </c:pt>
                <c:pt idx="161">
                  <c:v>13.3</c:v>
                </c:pt>
                <c:pt idx="162">
                  <c:v>14.9</c:v>
                </c:pt>
                <c:pt idx="163">
                  <c:v>18</c:v>
                </c:pt>
                <c:pt idx="164">
                  <c:v>11.9</c:v>
                </c:pt>
                <c:pt idx="165">
                  <c:v>11.9</c:v>
                </c:pt>
                <c:pt idx="166">
                  <c:v>8</c:v>
                </c:pt>
                <c:pt idx="167">
                  <c:v>12.2</c:v>
                </c:pt>
                <c:pt idx="168">
                  <c:v>17.100000000000001</c:v>
                </c:pt>
                <c:pt idx="169">
                  <c:v>15</c:v>
                </c:pt>
                <c:pt idx="170">
                  <c:v>8.4</c:v>
                </c:pt>
                <c:pt idx="171">
                  <c:v>14.5</c:v>
                </c:pt>
                <c:pt idx="172">
                  <c:v>7.6</c:v>
                </c:pt>
                <c:pt idx="173">
                  <c:v>11.7</c:v>
                </c:pt>
                <c:pt idx="174">
                  <c:v>11.5</c:v>
                </c:pt>
                <c:pt idx="175">
                  <c:v>27</c:v>
                </c:pt>
                <c:pt idx="176">
                  <c:v>20.2</c:v>
                </c:pt>
                <c:pt idx="177">
                  <c:v>11.7</c:v>
                </c:pt>
                <c:pt idx="178">
                  <c:v>11.8</c:v>
                </c:pt>
                <c:pt idx="179">
                  <c:v>12.6</c:v>
                </c:pt>
                <c:pt idx="180">
                  <c:v>10.5</c:v>
                </c:pt>
                <c:pt idx="181">
                  <c:v>12.2</c:v>
                </c:pt>
                <c:pt idx="182">
                  <c:v>8.6999999999999993</c:v>
                </c:pt>
                <c:pt idx="183">
                  <c:v>26.2</c:v>
                </c:pt>
                <c:pt idx="184">
                  <c:v>17.600000000000001</c:v>
                </c:pt>
                <c:pt idx="185">
                  <c:v>22.6</c:v>
                </c:pt>
                <c:pt idx="186">
                  <c:v>10.3</c:v>
                </c:pt>
                <c:pt idx="187">
                  <c:v>17.3</c:v>
                </c:pt>
                <c:pt idx="188">
                  <c:v>15.9</c:v>
                </c:pt>
                <c:pt idx="189">
                  <c:v>6.7</c:v>
                </c:pt>
                <c:pt idx="190">
                  <c:v>10.8</c:v>
                </c:pt>
                <c:pt idx="191">
                  <c:v>9.9</c:v>
                </c:pt>
                <c:pt idx="192">
                  <c:v>5.9</c:v>
                </c:pt>
                <c:pt idx="193">
                  <c:v>19.600000000000001</c:v>
                </c:pt>
                <c:pt idx="194">
                  <c:v>17.3</c:v>
                </c:pt>
                <c:pt idx="195">
                  <c:v>7.6</c:v>
                </c:pt>
                <c:pt idx="196">
                  <c:v>9.6999999999999993</c:v>
                </c:pt>
                <c:pt idx="197">
                  <c:v>12.8</c:v>
                </c:pt>
                <c:pt idx="198">
                  <c:v>25.5</c:v>
                </c:pt>
                <c:pt idx="199">
                  <c:v>13.4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878-4B0D-B82A-3AE0A0BD46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9132591"/>
        <c:axId val="1289128015"/>
      </c:scatterChart>
      <c:valAx>
        <c:axId val="12891325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28015"/>
        <c:crosses val="autoZero"/>
        <c:crossBetween val="midCat"/>
      </c:valAx>
      <c:valAx>
        <c:axId val="1289128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3259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>
        <c:manualLayout>
          <c:layoutTarget val="inner"/>
          <c:xMode val="edge"/>
          <c:yMode val="edge"/>
          <c:x val="5.2692038495188102E-2"/>
          <c:y val="0.14287564766839381"/>
          <c:w val="0.88386351706036748"/>
          <c:h val="0.7396879632273945"/>
        </c:manualLayout>
      </c:layout>
      <c:scatterChart>
        <c:scatterStyle val="lineMarker"/>
        <c:varyColors val="0"/>
        <c:ser>
          <c:idx val="0"/>
          <c:order val="0"/>
          <c:tx>
            <c:strRef>
              <c:f>AdvertisingSLR!$I$2</c:f>
              <c:strCache>
                <c:ptCount val="1"/>
                <c:pt idx="0">
                  <c:v>y^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AdvertisingSLR!$H$3:$H$202</c:f>
              <c:numCache>
                <c:formatCode>General</c:formatCode>
                <c:ptCount val="200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  <c:pt idx="159">
                  <c:v>131.69999999999999</c:v>
                </c:pt>
                <c:pt idx="160">
                  <c:v>172.5</c:v>
                </c:pt>
                <c:pt idx="161">
                  <c:v>85.7</c:v>
                </c:pt>
                <c:pt idx="162">
                  <c:v>188.4</c:v>
                </c:pt>
                <c:pt idx="163">
                  <c:v>163.5</c:v>
                </c:pt>
                <c:pt idx="164">
                  <c:v>117.2</c:v>
                </c:pt>
                <c:pt idx="165">
                  <c:v>234.5</c:v>
                </c:pt>
                <c:pt idx="166">
                  <c:v>17.899999999999999</c:v>
                </c:pt>
                <c:pt idx="167">
                  <c:v>206.8</c:v>
                </c:pt>
                <c:pt idx="168">
                  <c:v>215.4</c:v>
                </c:pt>
                <c:pt idx="169">
                  <c:v>284.3</c:v>
                </c:pt>
                <c:pt idx="170">
                  <c:v>50</c:v>
                </c:pt>
                <c:pt idx="171">
                  <c:v>164.5</c:v>
                </c:pt>
                <c:pt idx="172">
                  <c:v>19.600000000000001</c:v>
                </c:pt>
                <c:pt idx="173">
                  <c:v>168.4</c:v>
                </c:pt>
                <c:pt idx="174">
                  <c:v>222.4</c:v>
                </c:pt>
                <c:pt idx="175">
                  <c:v>276.89999999999998</c:v>
                </c:pt>
                <c:pt idx="176">
                  <c:v>248.4</c:v>
                </c:pt>
                <c:pt idx="177">
                  <c:v>170.2</c:v>
                </c:pt>
                <c:pt idx="178">
                  <c:v>276.7</c:v>
                </c:pt>
                <c:pt idx="179">
                  <c:v>165.6</c:v>
                </c:pt>
                <c:pt idx="180">
                  <c:v>156.6</c:v>
                </c:pt>
                <c:pt idx="181">
                  <c:v>218.5</c:v>
                </c:pt>
                <c:pt idx="182">
                  <c:v>56.2</c:v>
                </c:pt>
                <c:pt idx="183">
                  <c:v>287.60000000000002</c:v>
                </c:pt>
                <c:pt idx="184">
                  <c:v>253.8</c:v>
                </c:pt>
                <c:pt idx="185">
                  <c:v>205</c:v>
                </c:pt>
                <c:pt idx="186">
                  <c:v>139.5</c:v>
                </c:pt>
                <c:pt idx="187">
                  <c:v>191.1</c:v>
                </c:pt>
                <c:pt idx="188">
                  <c:v>286</c:v>
                </c:pt>
                <c:pt idx="189">
                  <c:v>18.7</c:v>
                </c:pt>
                <c:pt idx="190">
                  <c:v>39.5</c:v>
                </c:pt>
                <c:pt idx="191">
                  <c:v>75.5</c:v>
                </c:pt>
                <c:pt idx="192">
                  <c:v>17.2</c:v>
                </c:pt>
                <c:pt idx="193">
                  <c:v>166.8</c:v>
                </c:pt>
                <c:pt idx="194">
                  <c:v>149.69999999999999</c:v>
                </c:pt>
                <c:pt idx="195">
                  <c:v>38.200000000000003</c:v>
                </c:pt>
                <c:pt idx="196">
                  <c:v>94.2</c:v>
                </c:pt>
                <c:pt idx="197">
                  <c:v>177</c:v>
                </c:pt>
                <c:pt idx="198">
                  <c:v>283.60000000000002</c:v>
                </c:pt>
                <c:pt idx="199">
                  <c:v>232.1</c:v>
                </c:pt>
              </c:numCache>
            </c:numRef>
          </c:xVal>
          <c:yVal>
            <c:numRef>
              <c:f>AdvertisingSLR!$I$3:$I$202</c:f>
              <c:numCache>
                <c:formatCode>General</c:formatCode>
                <c:ptCount val="200"/>
                <c:pt idx="0">
                  <c:v>17.970774512765537</c:v>
                </c:pt>
                <c:pt idx="1">
                  <c:v>9.1479740483970815</c:v>
                </c:pt>
                <c:pt idx="2">
                  <c:v>7.8502237645756443</c:v>
                </c:pt>
                <c:pt idx="3">
                  <c:v>14.234394574730189</c:v>
                </c:pt>
                <c:pt idx="4">
                  <c:v>15.627218139417666</c:v>
                </c:pt>
                <c:pt idx="5">
                  <c:v>7.4461623208949765</c:v>
                </c:pt>
                <c:pt idx="6">
                  <c:v>9.7659503740263371</c:v>
                </c:pt>
                <c:pt idx="7">
                  <c:v>12.746497729176671</c:v>
                </c:pt>
                <c:pt idx="8">
                  <c:v>7.4414086568516744</c:v>
                </c:pt>
                <c:pt idx="9">
                  <c:v>16.530414307645039</c:v>
                </c:pt>
                <c:pt idx="10">
                  <c:v>10.174765481750306</c:v>
                </c:pt>
                <c:pt idx="11">
                  <c:v>17.238710250097032</c:v>
                </c:pt>
                <c:pt idx="12">
                  <c:v>8.1639655914335734</c:v>
                </c:pt>
                <c:pt idx="13">
                  <c:v>11.667415991347125</c:v>
                </c:pt>
                <c:pt idx="14">
                  <c:v>16.734821861507022</c:v>
                </c:pt>
                <c:pt idx="15">
                  <c:v>16.321253089739752</c:v>
                </c:pt>
                <c:pt idx="16">
                  <c:v>10.25557777048644</c:v>
                </c:pt>
                <c:pt idx="17">
                  <c:v>20.409404166979442</c:v>
                </c:pt>
                <c:pt idx="18">
                  <c:v>10.322129067092668</c:v>
                </c:pt>
                <c:pt idx="19">
                  <c:v>14.034740684911505</c:v>
                </c:pt>
                <c:pt idx="20">
                  <c:v>17.414595819699205</c:v>
                </c:pt>
                <c:pt idx="21">
                  <c:v>18.317791987926579</c:v>
                </c:pt>
                <c:pt idx="22">
                  <c:v>7.6600772028435653</c:v>
                </c:pt>
                <c:pt idx="23">
                  <c:v>17.885208559986101</c:v>
                </c:pt>
                <c:pt idx="24">
                  <c:v>9.9941262481048323</c:v>
                </c:pt>
                <c:pt idx="25">
                  <c:v>19.529976318968579</c:v>
                </c:pt>
                <c:pt idx="26">
                  <c:v>13.825579467006218</c:v>
                </c:pt>
                <c:pt idx="27">
                  <c:v>18.446140917095732</c:v>
                </c:pt>
                <c:pt idx="28">
                  <c:v>18.859709688863006</c:v>
                </c:pt>
                <c:pt idx="29">
                  <c:v>10.388680363698896</c:v>
                </c:pt>
                <c:pt idx="30">
                  <c:v>20.956075531959172</c:v>
                </c:pt>
                <c:pt idx="31">
                  <c:v>12.399480254015629</c:v>
                </c:pt>
                <c:pt idx="32">
                  <c:v>11.653154999217218</c:v>
                </c:pt>
                <c:pt idx="33">
                  <c:v>19.658325248137736</c:v>
                </c:pt>
                <c:pt idx="34">
                  <c:v>11.581850038567691</c:v>
                </c:pt>
                <c:pt idx="35">
                  <c:v>20.851494923006527</c:v>
                </c:pt>
                <c:pt idx="36">
                  <c:v>19.720122880700657</c:v>
                </c:pt>
                <c:pt idx="37">
                  <c:v>10.583580589474277</c:v>
                </c:pt>
                <c:pt idx="38">
                  <c:v>9.0814227517908535</c:v>
                </c:pt>
                <c:pt idx="39">
                  <c:v>17.870947567856192</c:v>
                </c:pt>
                <c:pt idx="40">
                  <c:v>16.658763236814192</c:v>
                </c:pt>
                <c:pt idx="41">
                  <c:v>15.44657890577219</c:v>
                </c:pt>
                <c:pt idx="42">
                  <c:v>20.989351180262286</c:v>
                </c:pt>
                <c:pt idx="43">
                  <c:v>16.867924454719478</c:v>
                </c:pt>
                <c:pt idx="44">
                  <c:v>8.2257632239965002</c:v>
                </c:pt>
                <c:pt idx="45">
                  <c:v>15.356259288949452</c:v>
                </c:pt>
                <c:pt idx="46">
                  <c:v>11.296630195969572</c:v>
                </c:pt>
                <c:pt idx="47">
                  <c:v>18.436633589009126</c:v>
                </c:pt>
                <c:pt idx="48">
                  <c:v>17.832918255509778</c:v>
                </c:pt>
                <c:pt idx="49">
                  <c:v>10.212794794096723</c:v>
                </c:pt>
                <c:pt idx="50">
                  <c:v>16.530414307645039</c:v>
                </c:pt>
                <c:pt idx="51">
                  <c:v>11.805272248602883</c:v>
                </c:pt>
                <c:pt idx="52">
                  <c:v>17.319522538833166</c:v>
                </c:pt>
                <c:pt idx="53">
                  <c:v>15.712784092197101</c:v>
                </c:pt>
                <c:pt idx="54">
                  <c:v>19.520468990881977</c:v>
                </c:pt>
                <c:pt idx="55">
                  <c:v>16.487631331255322</c:v>
                </c:pt>
                <c:pt idx="56">
                  <c:v>7.3796110242887494</c:v>
                </c:pt>
                <c:pt idx="57">
                  <c:v>13.507083976104987</c:v>
                </c:pt>
                <c:pt idx="58">
                  <c:v>17.053317352408257</c:v>
                </c:pt>
                <c:pt idx="59">
                  <c:v>17.048563688364951</c:v>
                </c:pt>
                <c:pt idx="60">
                  <c:v>9.575803812294259</c:v>
                </c:pt>
                <c:pt idx="61">
                  <c:v>19.453917694275752</c:v>
                </c:pt>
                <c:pt idx="62">
                  <c:v>18.408111604749315</c:v>
                </c:pt>
                <c:pt idx="63">
                  <c:v>11.914606521598827</c:v>
                </c:pt>
                <c:pt idx="64">
                  <c:v>13.264647109896586</c:v>
                </c:pt>
                <c:pt idx="65">
                  <c:v>10.312621739006063</c:v>
                </c:pt>
                <c:pt idx="66">
                  <c:v>8.5299977227678259</c:v>
                </c:pt>
                <c:pt idx="67">
                  <c:v>13.654447561447348</c:v>
                </c:pt>
                <c:pt idx="68">
                  <c:v>18.317791987926579</c:v>
                </c:pt>
                <c:pt idx="69">
                  <c:v>17.338537195006374</c:v>
                </c:pt>
                <c:pt idx="70">
                  <c:v>16.497138659341925</c:v>
                </c:pt>
                <c:pt idx="71">
                  <c:v>12.252116668673267</c:v>
                </c:pt>
                <c:pt idx="72">
                  <c:v>8.3065755127326337</c:v>
                </c:pt>
                <c:pt idx="73">
                  <c:v>13.183834821160453</c:v>
                </c:pt>
                <c:pt idx="74">
                  <c:v>17.176912617534107</c:v>
                </c:pt>
                <c:pt idx="75">
                  <c:v>7.8359627724457379</c:v>
                </c:pt>
                <c:pt idx="76">
                  <c:v>8.339851161035746</c:v>
                </c:pt>
                <c:pt idx="77">
                  <c:v>12.760758721306578</c:v>
                </c:pt>
                <c:pt idx="78">
                  <c:v>7.2892914074660116</c:v>
                </c:pt>
                <c:pt idx="79">
                  <c:v>12.54684383935799</c:v>
                </c:pt>
                <c:pt idx="80">
                  <c:v>10.66439287821041</c:v>
                </c:pt>
                <c:pt idx="81">
                  <c:v>18.431879924965827</c:v>
                </c:pt>
                <c:pt idx="82">
                  <c:v>10.612102573734088</c:v>
                </c:pt>
                <c:pt idx="83">
                  <c:v>10.284099754746252</c:v>
                </c:pt>
                <c:pt idx="84">
                  <c:v>17.181666281577407</c:v>
                </c:pt>
                <c:pt idx="85">
                  <c:v>16.216672480787111</c:v>
                </c:pt>
                <c:pt idx="86">
                  <c:v>10.659639214167107</c:v>
                </c:pt>
                <c:pt idx="87">
                  <c:v>12.294899645062985</c:v>
                </c:pt>
                <c:pt idx="88">
                  <c:v>11.230078899363344</c:v>
                </c:pt>
                <c:pt idx="89">
                  <c:v>12.252116668673267</c:v>
                </c:pt>
                <c:pt idx="90">
                  <c:v>13.416764359282251</c:v>
                </c:pt>
                <c:pt idx="91">
                  <c:v>8.3921414655120685</c:v>
                </c:pt>
                <c:pt idx="92">
                  <c:v>17.381320171396091</c:v>
                </c:pt>
                <c:pt idx="93">
                  <c:v>18.959536633772345</c:v>
                </c:pt>
                <c:pt idx="94">
                  <c:v>12.138028731634019</c:v>
                </c:pt>
                <c:pt idx="95">
                  <c:v>14.795326931839821</c:v>
                </c:pt>
                <c:pt idx="96">
                  <c:v>16.425833698692394</c:v>
                </c:pt>
                <c:pt idx="97">
                  <c:v>15.822118365193045</c:v>
                </c:pt>
                <c:pt idx="98">
                  <c:v>20.803958282573511</c:v>
                </c:pt>
                <c:pt idx="99">
                  <c:v>13.459547335671967</c:v>
                </c:pt>
                <c:pt idx="100">
                  <c:v>17.604742381431286</c:v>
                </c:pt>
                <c:pt idx="101">
                  <c:v>21.122453773474739</c:v>
                </c:pt>
                <c:pt idx="102">
                  <c:v>20.35236019845982</c:v>
                </c:pt>
                <c:pt idx="103">
                  <c:v>15.964728286492106</c:v>
                </c:pt>
                <c:pt idx="104">
                  <c:v>18.355821300272993</c:v>
                </c:pt>
                <c:pt idx="105">
                  <c:v>13.58789626484112</c:v>
                </c:pt>
                <c:pt idx="106">
                  <c:v>8.2210095599531972</c:v>
                </c:pt>
                <c:pt idx="107">
                  <c:v>11.329905844272686</c:v>
                </c:pt>
                <c:pt idx="108">
                  <c:v>7.6553235388002632</c:v>
                </c:pt>
                <c:pt idx="109">
                  <c:v>19.173451515720934</c:v>
                </c:pt>
                <c:pt idx="110">
                  <c:v>17.766366958903554</c:v>
                </c:pt>
                <c:pt idx="111">
                  <c:v>18.522199541788563</c:v>
                </c:pt>
                <c:pt idx="112">
                  <c:v>15.384781273209263</c:v>
                </c:pt>
                <c:pt idx="113">
                  <c:v>16.996273383888632</c:v>
                </c:pt>
                <c:pt idx="114">
                  <c:v>10.749958830989845</c:v>
                </c:pt>
                <c:pt idx="115">
                  <c:v>10.602595245647484</c:v>
                </c:pt>
                <c:pt idx="116">
                  <c:v>13.649693897404045</c:v>
                </c:pt>
                <c:pt idx="117">
                  <c:v>10.66439287821041</c:v>
                </c:pt>
                <c:pt idx="118">
                  <c:v>13.00794925155828</c:v>
                </c:pt>
                <c:pt idx="119">
                  <c:v>7.9548043735282876</c:v>
                </c:pt>
                <c:pt idx="120">
                  <c:v>13.749520842313387</c:v>
                </c:pt>
                <c:pt idx="121">
                  <c:v>7.9262823892684757</c:v>
                </c:pt>
                <c:pt idx="122">
                  <c:v>17.680801006124113</c:v>
                </c:pt>
                <c:pt idx="123">
                  <c:v>12.88435398643243</c:v>
                </c:pt>
                <c:pt idx="124">
                  <c:v>17.942252528505726</c:v>
                </c:pt>
                <c:pt idx="125">
                  <c:v>11.177788594887023</c:v>
                </c:pt>
                <c:pt idx="126">
                  <c:v>7.4033793445052591</c:v>
                </c:pt>
                <c:pt idx="127">
                  <c:v>10.845032111855884</c:v>
                </c:pt>
                <c:pt idx="128">
                  <c:v>17.504915436521941</c:v>
                </c:pt>
                <c:pt idx="129">
                  <c:v>9.8657773189356792</c:v>
                </c:pt>
                <c:pt idx="130">
                  <c:v>7.0658691974308194</c:v>
                </c:pt>
                <c:pt idx="131">
                  <c:v>19.639310591964524</c:v>
                </c:pt>
                <c:pt idx="132">
                  <c:v>7.431901328765071</c:v>
                </c:pt>
                <c:pt idx="133">
                  <c:v>17.481147116305433</c:v>
                </c:pt>
                <c:pt idx="134">
                  <c:v>8.786695581106132</c:v>
                </c:pt>
                <c:pt idx="135">
                  <c:v>9.3286132820425571</c:v>
                </c:pt>
                <c:pt idx="136">
                  <c:v>8.2495315442130099</c:v>
                </c:pt>
                <c:pt idx="137">
                  <c:v>20.043372035645191</c:v>
                </c:pt>
                <c:pt idx="138">
                  <c:v>9.0766690877475522</c:v>
                </c:pt>
                <c:pt idx="139">
                  <c:v>15.822118365193045</c:v>
                </c:pt>
                <c:pt idx="140">
                  <c:v>10.52178295691135</c:v>
                </c:pt>
                <c:pt idx="141">
                  <c:v>16.240440801003619</c:v>
                </c:pt>
                <c:pt idx="142">
                  <c:v>17.514422764608547</c:v>
                </c:pt>
                <c:pt idx="143">
                  <c:v>12.004926138421563</c:v>
                </c:pt>
                <c:pt idx="144">
                  <c:v>11.605618358784199</c:v>
                </c:pt>
                <c:pt idx="145">
                  <c:v>13.701984201880368</c:v>
                </c:pt>
                <c:pt idx="146">
                  <c:v>18.446140917095732</c:v>
                </c:pt>
                <c:pt idx="147">
                  <c:v>18.593504502438094</c:v>
                </c:pt>
                <c:pt idx="148">
                  <c:v>8.8389858855824528</c:v>
                </c:pt>
                <c:pt idx="149">
                  <c:v>9.1574813764836858</c:v>
                </c:pt>
                <c:pt idx="150">
                  <c:v>20.376128518676332</c:v>
                </c:pt>
                <c:pt idx="151">
                  <c:v>12.784527041523088</c:v>
                </c:pt>
                <c:pt idx="152">
                  <c:v>16.425833698692394</c:v>
                </c:pt>
                <c:pt idx="153">
                  <c:v>15.175620055303979</c:v>
                </c:pt>
                <c:pt idx="154">
                  <c:v>15.959974622448803</c:v>
                </c:pt>
                <c:pt idx="155">
                  <c:v>7.2274937749030865</c:v>
                </c:pt>
                <c:pt idx="156">
                  <c:v>11.496284085788254</c:v>
                </c:pt>
                <c:pt idx="157">
                  <c:v>14.153582285994055</c:v>
                </c:pt>
                <c:pt idx="158">
                  <c:v>7.588772242194036</c:v>
                </c:pt>
                <c:pt idx="159">
                  <c:v>13.293169094156397</c:v>
                </c:pt>
                <c:pt idx="160">
                  <c:v>15.232664023823601</c:v>
                </c:pt>
                <c:pt idx="161">
                  <c:v>11.106483634237492</c:v>
                </c:pt>
                <c:pt idx="162">
                  <c:v>15.988496606708615</c:v>
                </c:pt>
                <c:pt idx="163">
                  <c:v>14.804834259926423</c:v>
                </c:pt>
                <c:pt idx="164">
                  <c:v>12.603887807877612</c:v>
                </c:pt>
                <c:pt idx="165">
                  <c:v>18.17993573067082</c:v>
                </c:pt>
                <c:pt idx="166">
                  <c:v>7.8834994128787574</c:v>
                </c:pt>
                <c:pt idx="167">
                  <c:v>16.863170790676179</c:v>
                </c:pt>
                <c:pt idx="168">
                  <c:v>17.271985898400146</c:v>
                </c:pt>
                <c:pt idx="169">
                  <c:v>20.547260424235205</c:v>
                </c:pt>
                <c:pt idx="170">
                  <c:v>9.4094255707786907</c:v>
                </c:pt>
                <c:pt idx="171">
                  <c:v>14.852370900359444</c:v>
                </c:pt>
                <c:pt idx="172">
                  <c:v>7.964311701614891</c:v>
                </c:pt>
                <c:pt idx="173">
                  <c:v>15.037763798048221</c:v>
                </c:pt>
                <c:pt idx="174">
                  <c:v>17.604742381431286</c:v>
                </c:pt>
                <c:pt idx="175">
                  <c:v>20.195489285030856</c:v>
                </c:pt>
                <c:pt idx="176">
                  <c:v>18.840695032689794</c:v>
                </c:pt>
                <c:pt idx="177">
                  <c:v>15.123329750827656</c:v>
                </c:pt>
                <c:pt idx="178">
                  <c:v>20.185981956944254</c:v>
                </c:pt>
                <c:pt idx="179">
                  <c:v>14.904661204835765</c:v>
                </c:pt>
                <c:pt idx="180">
                  <c:v>14.476831440938589</c:v>
                </c:pt>
                <c:pt idx="181">
                  <c:v>17.419349483742508</c:v>
                </c:pt>
                <c:pt idx="182">
                  <c:v>9.7041527414634121</c:v>
                </c:pt>
                <c:pt idx="183">
                  <c:v>20.704131337664169</c:v>
                </c:pt>
                <c:pt idx="184">
                  <c:v>19.0973928910281</c:v>
                </c:pt>
                <c:pt idx="185">
                  <c:v>16.777604837896739</c:v>
                </c:pt>
                <c:pt idx="186">
                  <c:v>13.663954889533951</c:v>
                </c:pt>
                <c:pt idx="187">
                  <c:v>16.116845535877765</c:v>
                </c:pt>
                <c:pt idx="188">
                  <c:v>20.628072712971338</c:v>
                </c:pt>
                <c:pt idx="189">
                  <c:v>7.9215287252251736</c:v>
                </c:pt>
                <c:pt idx="190">
                  <c:v>8.9102908462319839</c:v>
                </c:pt>
                <c:pt idx="191">
                  <c:v>10.621609901820692</c:v>
                </c:pt>
                <c:pt idx="192">
                  <c:v>7.8502237645756443</c:v>
                </c:pt>
                <c:pt idx="193">
                  <c:v>14.961705173355391</c:v>
                </c:pt>
                <c:pt idx="194">
                  <c:v>14.148828621950752</c:v>
                </c:pt>
                <c:pt idx="195">
                  <c:v>8.8484932136690571</c:v>
                </c:pt>
                <c:pt idx="196">
                  <c:v>11.51054507791816</c:v>
                </c:pt>
                <c:pt idx="197">
                  <c:v>15.44657890577219</c:v>
                </c:pt>
                <c:pt idx="198">
                  <c:v>20.513984775932087</c:v>
                </c:pt>
                <c:pt idx="199">
                  <c:v>18.065847793631576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F10-4CEA-BD89-BB55A6F1F5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8600479"/>
        <c:axId val="168601311"/>
      </c:scatterChart>
      <c:valAx>
        <c:axId val="1686004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1311"/>
        <c:crosses val="autoZero"/>
        <c:crossBetween val="midCat"/>
      </c:valAx>
      <c:valAx>
        <c:axId val="1686013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04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hoursgrade01!$C$2</c:f>
              <c:strCache>
                <c:ptCount val="1"/>
                <c:pt idx="0">
                  <c:v>grade(Y)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hoursgrade01!$B$3:$B$12</c:f>
              <c:numCache>
                <c:formatCode>General</c:formatCode>
                <c:ptCount val="10"/>
                <c:pt idx="0">
                  <c:v>2</c:v>
                </c:pt>
                <c:pt idx="1">
                  <c:v>9</c:v>
                </c:pt>
                <c:pt idx="2">
                  <c:v>5</c:v>
                </c:pt>
                <c:pt idx="3">
                  <c:v>5</c:v>
                </c:pt>
                <c:pt idx="4">
                  <c:v>3</c:v>
                </c:pt>
                <c:pt idx="5">
                  <c:v>7</c:v>
                </c:pt>
                <c:pt idx="6">
                  <c:v>1</c:v>
                </c:pt>
                <c:pt idx="7">
                  <c:v>8</c:v>
                </c:pt>
                <c:pt idx="8">
                  <c:v>6</c:v>
                </c:pt>
                <c:pt idx="9">
                  <c:v>2</c:v>
                </c:pt>
              </c:numCache>
            </c:numRef>
          </c:xVal>
          <c:yVal>
            <c:numRef>
              <c:f>hoursgrade01!$C$3:$C$12</c:f>
              <c:numCache>
                <c:formatCode>General</c:formatCode>
                <c:ptCount val="10"/>
                <c:pt idx="0">
                  <c:v>69</c:v>
                </c:pt>
                <c:pt idx="1">
                  <c:v>98</c:v>
                </c:pt>
                <c:pt idx="2">
                  <c:v>82</c:v>
                </c:pt>
                <c:pt idx="3">
                  <c:v>77</c:v>
                </c:pt>
                <c:pt idx="4">
                  <c:v>71</c:v>
                </c:pt>
                <c:pt idx="5">
                  <c:v>84</c:v>
                </c:pt>
                <c:pt idx="6">
                  <c:v>55</c:v>
                </c:pt>
                <c:pt idx="7">
                  <c:v>94</c:v>
                </c:pt>
                <c:pt idx="8">
                  <c:v>84</c:v>
                </c:pt>
                <c:pt idx="9">
                  <c:v>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E71-4A3B-A033-01DDA8D244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4904943"/>
        <c:axId val="674907023"/>
      </c:scatterChart>
      <c:valAx>
        <c:axId val="6749049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674907023"/>
        <c:crosses val="autoZero"/>
        <c:crossBetween val="midCat"/>
      </c:valAx>
      <c:valAx>
        <c:axId val="6749070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67490494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hoursgrade01!$B$29</c:f>
              <c:strCache>
                <c:ptCount val="1"/>
                <c:pt idx="0">
                  <c:v>y^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hoursgrade01!$A$30:$A$39</c:f>
              <c:numCache>
                <c:formatCode>General</c:formatCode>
                <c:ptCount val="10"/>
                <c:pt idx="0">
                  <c:v>2</c:v>
                </c:pt>
                <c:pt idx="1">
                  <c:v>9</c:v>
                </c:pt>
                <c:pt idx="2">
                  <c:v>5</c:v>
                </c:pt>
                <c:pt idx="3">
                  <c:v>5</c:v>
                </c:pt>
                <c:pt idx="4">
                  <c:v>3</c:v>
                </c:pt>
                <c:pt idx="5">
                  <c:v>7</c:v>
                </c:pt>
                <c:pt idx="6">
                  <c:v>1</c:v>
                </c:pt>
                <c:pt idx="7">
                  <c:v>8</c:v>
                </c:pt>
                <c:pt idx="8">
                  <c:v>6</c:v>
                </c:pt>
                <c:pt idx="9">
                  <c:v>2</c:v>
                </c:pt>
              </c:numCache>
            </c:numRef>
          </c:xVal>
          <c:yVal>
            <c:numRef>
              <c:f>hoursgrade01!$B$30:$B$39</c:f>
              <c:numCache>
                <c:formatCode>General</c:formatCode>
                <c:ptCount val="10"/>
                <c:pt idx="0">
                  <c:v>64.520710059171591</c:v>
                </c:pt>
                <c:pt idx="1">
                  <c:v>97.718934911242599</c:v>
                </c:pt>
                <c:pt idx="2">
                  <c:v>78.748520710059168</c:v>
                </c:pt>
                <c:pt idx="3">
                  <c:v>78.748520710059168</c:v>
                </c:pt>
                <c:pt idx="4">
                  <c:v>69.263313609467446</c:v>
                </c:pt>
                <c:pt idx="5">
                  <c:v>88.23372781065089</c:v>
                </c:pt>
                <c:pt idx="6">
                  <c:v>59.778106508875737</c:v>
                </c:pt>
                <c:pt idx="7">
                  <c:v>92.976331360946745</c:v>
                </c:pt>
                <c:pt idx="8">
                  <c:v>83.491124260355036</c:v>
                </c:pt>
                <c:pt idx="9">
                  <c:v>64.520710059171591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682-4CB7-9076-5320E88AF1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5177311"/>
        <c:axId val="975180223"/>
      </c:scatterChart>
      <c:valAx>
        <c:axId val="975177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975180223"/>
        <c:crosses val="autoZero"/>
        <c:crossBetween val="midCat"/>
      </c:valAx>
      <c:valAx>
        <c:axId val="9751802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97517731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Train'!$C$2</c:f>
              <c:strCache>
                <c:ptCount val="1"/>
                <c:pt idx="0">
                  <c:v>Sales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'AdvertisingSLR Train'!$B$3:$B$161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Train'!$C$3:$C$161</c:f>
              <c:numCache>
                <c:formatCode>General</c:formatCode>
                <c:ptCount val="159"/>
                <c:pt idx="0">
                  <c:v>22.1</c:v>
                </c:pt>
                <c:pt idx="1">
                  <c:v>10.4</c:v>
                </c:pt>
                <c:pt idx="2">
                  <c:v>9.3000000000000007</c:v>
                </c:pt>
                <c:pt idx="3">
                  <c:v>18.5</c:v>
                </c:pt>
                <c:pt idx="4">
                  <c:v>12.9</c:v>
                </c:pt>
                <c:pt idx="5">
                  <c:v>7.2</c:v>
                </c:pt>
                <c:pt idx="6">
                  <c:v>11.8</c:v>
                </c:pt>
                <c:pt idx="7">
                  <c:v>13.2</c:v>
                </c:pt>
                <c:pt idx="8">
                  <c:v>4.8</c:v>
                </c:pt>
                <c:pt idx="9">
                  <c:v>10.6</c:v>
                </c:pt>
                <c:pt idx="10">
                  <c:v>8.6</c:v>
                </c:pt>
                <c:pt idx="11">
                  <c:v>17.399999999999999</c:v>
                </c:pt>
                <c:pt idx="12">
                  <c:v>9.1999999999999993</c:v>
                </c:pt>
                <c:pt idx="13">
                  <c:v>9.6999999999999993</c:v>
                </c:pt>
                <c:pt idx="14">
                  <c:v>19</c:v>
                </c:pt>
                <c:pt idx="15">
                  <c:v>22.4</c:v>
                </c:pt>
                <c:pt idx="16">
                  <c:v>12.5</c:v>
                </c:pt>
                <c:pt idx="17">
                  <c:v>24.4</c:v>
                </c:pt>
                <c:pt idx="18">
                  <c:v>11.3</c:v>
                </c:pt>
                <c:pt idx="19">
                  <c:v>14.6</c:v>
                </c:pt>
                <c:pt idx="20">
                  <c:v>18</c:v>
                </c:pt>
                <c:pt idx="21">
                  <c:v>12.5</c:v>
                </c:pt>
                <c:pt idx="22">
                  <c:v>5.6</c:v>
                </c:pt>
                <c:pt idx="23">
                  <c:v>15.5</c:v>
                </c:pt>
                <c:pt idx="24">
                  <c:v>9.6999999999999993</c:v>
                </c:pt>
                <c:pt idx="25">
                  <c:v>12</c:v>
                </c:pt>
                <c:pt idx="26">
                  <c:v>15</c:v>
                </c:pt>
                <c:pt idx="27">
                  <c:v>15.9</c:v>
                </c:pt>
                <c:pt idx="28">
                  <c:v>18.899999999999999</c:v>
                </c:pt>
                <c:pt idx="29">
                  <c:v>10.5</c:v>
                </c:pt>
                <c:pt idx="30">
                  <c:v>21.4</c:v>
                </c:pt>
                <c:pt idx="31">
                  <c:v>11.9</c:v>
                </c:pt>
                <c:pt idx="32">
                  <c:v>9.6</c:v>
                </c:pt>
                <c:pt idx="33">
                  <c:v>17.399999999999999</c:v>
                </c:pt>
                <c:pt idx="34">
                  <c:v>9.5</c:v>
                </c:pt>
                <c:pt idx="35">
                  <c:v>12.8</c:v>
                </c:pt>
                <c:pt idx="36">
                  <c:v>25.4</c:v>
                </c:pt>
                <c:pt idx="37">
                  <c:v>14.7</c:v>
                </c:pt>
                <c:pt idx="38">
                  <c:v>10.1</c:v>
                </c:pt>
                <c:pt idx="39">
                  <c:v>21.5</c:v>
                </c:pt>
                <c:pt idx="40">
                  <c:v>16.600000000000001</c:v>
                </c:pt>
                <c:pt idx="41">
                  <c:v>17.100000000000001</c:v>
                </c:pt>
                <c:pt idx="42">
                  <c:v>20.7</c:v>
                </c:pt>
                <c:pt idx="43">
                  <c:v>12.9</c:v>
                </c:pt>
                <c:pt idx="44">
                  <c:v>8.5</c:v>
                </c:pt>
                <c:pt idx="45">
                  <c:v>14.9</c:v>
                </c:pt>
                <c:pt idx="46">
                  <c:v>10.6</c:v>
                </c:pt>
                <c:pt idx="47">
                  <c:v>23.2</c:v>
                </c:pt>
                <c:pt idx="48">
                  <c:v>14.8</c:v>
                </c:pt>
                <c:pt idx="49">
                  <c:v>9.6999999999999993</c:v>
                </c:pt>
                <c:pt idx="50">
                  <c:v>11.4</c:v>
                </c:pt>
                <c:pt idx="51">
                  <c:v>10.7</c:v>
                </c:pt>
                <c:pt idx="52">
                  <c:v>22.6</c:v>
                </c:pt>
                <c:pt idx="53">
                  <c:v>21.2</c:v>
                </c:pt>
                <c:pt idx="54">
                  <c:v>20.2</c:v>
                </c:pt>
                <c:pt idx="55">
                  <c:v>23.7</c:v>
                </c:pt>
                <c:pt idx="56">
                  <c:v>5.5</c:v>
                </c:pt>
                <c:pt idx="57">
                  <c:v>13.2</c:v>
                </c:pt>
                <c:pt idx="58">
                  <c:v>23.8</c:v>
                </c:pt>
                <c:pt idx="59">
                  <c:v>18.399999999999999</c:v>
                </c:pt>
                <c:pt idx="60">
                  <c:v>8.1</c:v>
                </c:pt>
                <c:pt idx="61">
                  <c:v>24.2</c:v>
                </c:pt>
                <c:pt idx="62">
                  <c:v>15.7</c:v>
                </c:pt>
                <c:pt idx="63">
                  <c:v>14</c:v>
                </c:pt>
                <c:pt idx="64">
                  <c:v>18</c:v>
                </c:pt>
                <c:pt idx="65">
                  <c:v>9.3000000000000007</c:v>
                </c:pt>
                <c:pt idx="66">
                  <c:v>9.5</c:v>
                </c:pt>
                <c:pt idx="67">
                  <c:v>13.4</c:v>
                </c:pt>
                <c:pt idx="68">
                  <c:v>18.899999999999999</c:v>
                </c:pt>
                <c:pt idx="69">
                  <c:v>22.3</c:v>
                </c:pt>
                <c:pt idx="70">
                  <c:v>18.3</c:v>
                </c:pt>
                <c:pt idx="71">
                  <c:v>12.4</c:v>
                </c:pt>
                <c:pt idx="72">
                  <c:v>8.8000000000000007</c:v>
                </c:pt>
                <c:pt idx="73">
                  <c:v>11</c:v>
                </c:pt>
                <c:pt idx="74">
                  <c:v>17</c:v>
                </c:pt>
                <c:pt idx="75">
                  <c:v>8.6999999999999993</c:v>
                </c:pt>
                <c:pt idx="76">
                  <c:v>6.9</c:v>
                </c:pt>
                <c:pt idx="77">
                  <c:v>14.2</c:v>
                </c:pt>
                <c:pt idx="78">
                  <c:v>5.3</c:v>
                </c:pt>
                <c:pt idx="79">
                  <c:v>11</c:v>
                </c:pt>
                <c:pt idx="80">
                  <c:v>11.8</c:v>
                </c:pt>
                <c:pt idx="81">
                  <c:v>12.3</c:v>
                </c:pt>
                <c:pt idx="82">
                  <c:v>11.3</c:v>
                </c:pt>
                <c:pt idx="83">
                  <c:v>13.6</c:v>
                </c:pt>
                <c:pt idx="84">
                  <c:v>21.7</c:v>
                </c:pt>
                <c:pt idx="85">
                  <c:v>15.2</c:v>
                </c:pt>
                <c:pt idx="86">
                  <c:v>12</c:v>
                </c:pt>
                <c:pt idx="87">
                  <c:v>16</c:v>
                </c:pt>
                <c:pt idx="88">
                  <c:v>12.9</c:v>
                </c:pt>
                <c:pt idx="89">
                  <c:v>16.7</c:v>
                </c:pt>
                <c:pt idx="90">
                  <c:v>11.2</c:v>
                </c:pt>
                <c:pt idx="91">
                  <c:v>7.3</c:v>
                </c:pt>
                <c:pt idx="92">
                  <c:v>19.399999999999999</c:v>
                </c:pt>
                <c:pt idx="93">
                  <c:v>22.2</c:v>
                </c:pt>
                <c:pt idx="94">
                  <c:v>11.5</c:v>
                </c:pt>
                <c:pt idx="95">
                  <c:v>16.899999999999999</c:v>
                </c:pt>
                <c:pt idx="96">
                  <c:v>11.7</c:v>
                </c:pt>
                <c:pt idx="97">
                  <c:v>15.5</c:v>
                </c:pt>
                <c:pt idx="98">
                  <c:v>25.4</c:v>
                </c:pt>
                <c:pt idx="99">
                  <c:v>17.2</c:v>
                </c:pt>
                <c:pt idx="100">
                  <c:v>11.7</c:v>
                </c:pt>
                <c:pt idx="101">
                  <c:v>23.8</c:v>
                </c:pt>
                <c:pt idx="102">
                  <c:v>14.8</c:v>
                </c:pt>
                <c:pt idx="103">
                  <c:v>14.7</c:v>
                </c:pt>
                <c:pt idx="104">
                  <c:v>20.7</c:v>
                </c:pt>
                <c:pt idx="105">
                  <c:v>19.2</c:v>
                </c:pt>
                <c:pt idx="106">
                  <c:v>7.2</c:v>
                </c:pt>
                <c:pt idx="107">
                  <c:v>8.6999999999999993</c:v>
                </c:pt>
                <c:pt idx="108">
                  <c:v>5.3</c:v>
                </c:pt>
                <c:pt idx="109">
                  <c:v>19.8</c:v>
                </c:pt>
                <c:pt idx="110">
                  <c:v>13.4</c:v>
                </c:pt>
                <c:pt idx="111">
                  <c:v>21.8</c:v>
                </c:pt>
                <c:pt idx="112">
                  <c:v>14.1</c:v>
                </c:pt>
                <c:pt idx="113">
                  <c:v>15.9</c:v>
                </c:pt>
                <c:pt idx="114">
                  <c:v>14.6</c:v>
                </c:pt>
                <c:pt idx="115">
                  <c:v>12.6</c:v>
                </c:pt>
                <c:pt idx="116">
                  <c:v>12.2</c:v>
                </c:pt>
                <c:pt idx="117">
                  <c:v>9.4</c:v>
                </c:pt>
                <c:pt idx="118">
                  <c:v>15.9</c:v>
                </c:pt>
                <c:pt idx="119">
                  <c:v>6.6</c:v>
                </c:pt>
                <c:pt idx="120">
                  <c:v>15.5</c:v>
                </c:pt>
                <c:pt idx="121">
                  <c:v>7</c:v>
                </c:pt>
                <c:pt idx="122">
                  <c:v>11.6</c:v>
                </c:pt>
                <c:pt idx="123">
                  <c:v>15.2</c:v>
                </c:pt>
                <c:pt idx="124">
                  <c:v>19.7</c:v>
                </c:pt>
                <c:pt idx="125">
                  <c:v>10.6</c:v>
                </c:pt>
                <c:pt idx="126">
                  <c:v>6.6</c:v>
                </c:pt>
                <c:pt idx="127">
                  <c:v>8.8000000000000007</c:v>
                </c:pt>
                <c:pt idx="128">
                  <c:v>24.7</c:v>
                </c:pt>
                <c:pt idx="129">
                  <c:v>9.6999999999999993</c:v>
                </c:pt>
                <c:pt idx="130">
                  <c:v>1.6</c:v>
                </c:pt>
                <c:pt idx="131">
                  <c:v>12.7</c:v>
                </c:pt>
                <c:pt idx="132">
                  <c:v>5.7</c:v>
                </c:pt>
                <c:pt idx="133">
                  <c:v>19.600000000000001</c:v>
                </c:pt>
                <c:pt idx="134">
                  <c:v>10.8</c:v>
                </c:pt>
                <c:pt idx="135">
                  <c:v>11.6</c:v>
                </c:pt>
                <c:pt idx="136">
                  <c:v>9.5</c:v>
                </c:pt>
                <c:pt idx="137">
                  <c:v>20.8</c:v>
                </c:pt>
                <c:pt idx="138">
                  <c:v>9.6</c:v>
                </c:pt>
                <c:pt idx="139">
                  <c:v>20.7</c:v>
                </c:pt>
                <c:pt idx="140">
                  <c:v>10.9</c:v>
                </c:pt>
                <c:pt idx="141">
                  <c:v>19.2</c:v>
                </c:pt>
                <c:pt idx="142">
                  <c:v>20.100000000000001</c:v>
                </c:pt>
                <c:pt idx="143">
                  <c:v>10.4</c:v>
                </c:pt>
                <c:pt idx="144">
                  <c:v>11.4</c:v>
                </c:pt>
                <c:pt idx="145">
                  <c:v>10.3</c:v>
                </c:pt>
                <c:pt idx="146">
                  <c:v>13.2</c:v>
                </c:pt>
                <c:pt idx="147">
                  <c:v>25.4</c:v>
                </c:pt>
                <c:pt idx="148">
                  <c:v>10.9</c:v>
                </c:pt>
                <c:pt idx="149">
                  <c:v>10.1</c:v>
                </c:pt>
                <c:pt idx="150">
                  <c:v>16.100000000000001</c:v>
                </c:pt>
                <c:pt idx="151">
                  <c:v>11.6</c:v>
                </c:pt>
                <c:pt idx="152">
                  <c:v>16.600000000000001</c:v>
                </c:pt>
                <c:pt idx="153">
                  <c:v>19</c:v>
                </c:pt>
                <c:pt idx="154">
                  <c:v>15.6</c:v>
                </c:pt>
                <c:pt idx="155">
                  <c:v>3.2</c:v>
                </c:pt>
                <c:pt idx="156">
                  <c:v>15.3</c:v>
                </c:pt>
                <c:pt idx="157">
                  <c:v>10.1</c:v>
                </c:pt>
                <c:pt idx="158">
                  <c:v>7.3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81F-4CEE-B6C9-719CA3C921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9132591"/>
        <c:axId val="1289128015"/>
      </c:scatterChart>
      <c:valAx>
        <c:axId val="12891325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28015"/>
        <c:crosses val="autoZero"/>
        <c:crossBetween val="midCat"/>
      </c:valAx>
      <c:valAx>
        <c:axId val="1289128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28913259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'AdvertisingSLR Train'!$I$2</c:f>
              <c:strCache>
                <c:ptCount val="1"/>
                <c:pt idx="0">
                  <c:v>y^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'AdvertisingSLR Train'!$H$3:$H$161</c:f>
              <c:numCache>
                <c:formatCode>General</c:formatCode>
                <c:ptCount val="159"/>
                <c:pt idx="0">
                  <c:v>230.1</c:v>
                </c:pt>
                <c:pt idx="1">
                  <c:v>44.5</c:v>
                </c:pt>
                <c:pt idx="2">
                  <c:v>17.2</c:v>
                </c:pt>
                <c:pt idx="3">
                  <c:v>151.5</c:v>
                </c:pt>
                <c:pt idx="4">
                  <c:v>180.8</c:v>
                </c:pt>
                <c:pt idx="5">
                  <c:v>8.6999999999999993</c:v>
                </c:pt>
                <c:pt idx="6">
                  <c:v>57.5</c:v>
                </c:pt>
                <c:pt idx="7">
                  <c:v>120.2</c:v>
                </c:pt>
                <c:pt idx="8">
                  <c:v>8.6</c:v>
                </c:pt>
                <c:pt idx="9">
                  <c:v>199.8</c:v>
                </c:pt>
                <c:pt idx="10">
                  <c:v>66.099999999999994</c:v>
                </c:pt>
                <c:pt idx="11">
                  <c:v>214.7</c:v>
                </c:pt>
                <c:pt idx="12">
                  <c:v>23.8</c:v>
                </c:pt>
                <c:pt idx="13">
                  <c:v>97.5</c:v>
                </c:pt>
                <c:pt idx="14">
                  <c:v>204.1</c:v>
                </c:pt>
                <c:pt idx="15">
                  <c:v>195.4</c:v>
                </c:pt>
                <c:pt idx="16">
                  <c:v>67.8</c:v>
                </c:pt>
                <c:pt idx="17">
                  <c:v>281.39999999999998</c:v>
                </c:pt>
                <c:pt idx="18">
                  <c:v>69.2</c:v>
                </c:pt>
                <c:pt idx="19">
                  <c:v>147.30000000000001</c:v>
                </c:pt>
                <c:pt idx="20">
                  <c:v>218.4</c:v>
                </c:pt>
                <c:pt idx="21">
                  <c:v>237.4</c:v>
                </c:pt>
                <c:pt idx="22">
                  <c:v>13.2</c:v>
                </c:pt>
                <c:pt idx="23">
                  <c:v>228.3</c:v>
                </c:pt>
                <c:pt idx="24">
                  <c:v>62.3</c:v>
                </c:pt>
                <c:pt idx="25">
                  <c:v>262.89999999999998</c:v>
                </c:pt>
                <c:pt idx="26">
                  <c:v>142.9</c:v>
                </c:pt>
                <c:pt idx="27">
                  <c:v>240.1</c:v>
                </c:pt>
                <c:pt idx="28">
                  <c:v>248.8</c:v>
                </c:pt>
                <c:pt idx="29">
                  <c:v>70.599999999999994</c:v>
                </c:pt>
                <c:pt idx="30">
                  <c:v>292.89999999999998</c:v>
                </c:pt>
                <c:pt idx="31">
                  <c:v>112.9</c:v>
                </c:pt>
                <c:pt idx="32">
                  <c:v>97.2</c:v>
                </c:pt>
                <c:pt idx="33">
                  <c:v>265.60000000000002</c:v>
                </c:pt>
                <c:pt idx="34">
                  <c:v>95.7</c:v>
                </c:pt>
                <c:pt idx="35">
                  <c:v>290.7</c:v>
                </c:pt>
                <c:pt idx="36">
                  <c:v>266.89999999999998</c:v>
                </c:pt>
                <c:pt idx="37">
                  <c:v>74.7</c:v>
                </c:pt>
                <c:pt idx="38">
                  <c:v>43.1</c:v>
                </c:pt>
                <c:pt idx="39">
                  <c:v>228</c:v>
                </c:pt>
                <c:pt idx="40">
                  <c:v>202.5</c:v>
                </c:pt>
                <c:pt idx="41">
                  <c:v>177</c:v>
                </c:pt>
                <c:pt idx="42">
                  <c:v>293.60000000000002</c:v>
                </c:pt>
                <c:pt idx="43">
                  <c:v>206.9</c:v>
                </c:pt>
                <c:pt idx="44">
                  <c:v>25.1</c:v>
                </c:pt>
                <c:pt idx="45">
                  <c:v>175.1</c:v>
                </c:pt>
                <c:pt idx="46">
                  <c:v>89.7</c:v>
                </c:pt>
                <c:pt idx="47">
                  <c:v>239.9</c:v>
                </c:pt>
                <c:pt idx="48">
                  <c:v>227.2</c:v>
                </c:pt>
                <c:pt idx="49">
                  <c:v>66.900000000000006</c:v>
                </c:pt>
                <c:pt idx="50">
                  <c:v>199.8</c:v>
                </c:pt>
                <c:pt idx="51">
                  <c:v>100.4</c:v>
                </c:pt>
                <c:pt idx="52">
                  <c:v>216.4</c:v>
                </c:pt>
                <c:pt idx="53">
                  <c:v>182.6</c:v>
                </c:pt>
                <c:pt idx="54">
                  <c:v>262.7</c:v>
                </c:pt>
                <c:pt idx="55">
                  <c:v>198.9</c:v>
                </c:pt>
                <c:pt idx="56">
                  <c:v>7.3</c:v>
                </c:pt>
                <c:pt idx="57">
                  <c:v>136.19999999999999</c:v>
                </c:pt>
                <c:pt idx="58">
                  <c:v>210.8</c:v>
                </c:pt>
                <c:pt idx="59">
                  <c:v>210.7</c:v>
                </c:pt>
                <c:pt idx="60">
                  <c:v>53.5</c:v>
                </c:pt>
                <c:pt idx="61">
                  <c:v>261.3</c:v>
                </c:pt>
                <c:pt idx="62">
                  <c:v>239.3</c:v>
                </c:pt>
                <c:pt idx="63">
                  <c:v>102.7</c:v>
                </c:pt>
                <c:pt idx="64">
                  <c:v>131.1</c:v>
                </c:pt>
                <c:pt idx="65">
                  <c:v>69</c:v>
                </c:pt>
                <c:pt idx="66">
                  <c:v>31.5</c:v>
                </c:pt>
                <c:pt idx="67">
                  <c:v>139.30000000000001</c:v>
                </c:pt>
                <c:pt idx="68">
                  <c:v>237.4</c:v>
                </c:pt>
                <c:pt idx="69">
                  <c:v>216.8</c:v>
                </c:pt>
                <c:pt idx="70">
                  <c:v>199.1</c:v>
                </c:pt>
                <c:pt idx="71">
                  <c:v>109.8</c:v>
                </c:pt>
                <c:pt idx="72">
                  <c:v>26.8</c:v>
                </c:pt>
                <c:pt idx="73">
                  <c:v>129.4</c:v>
                </c:pt>
                <c:pt idx="74">
                  <c:v>213.4</c:v>
                </c:pt>
                <c:pt idx="75">
                  <c:v>16.899999999999999</c:v>
                </c:pt>
                <c:pt idx="76">
                  <c:v>27.5</c:v>
                </c:pt>
                <c:pt idx="77">
                  <c:v>120.5</c:v>
                </c:pt>
                <c:pt idx="78">
                  <c:v>5.4</c:v>
                </c:pt>
                <c:pt idx="79">
                  <c:v>116</c:v>
                </c:pt>
                <c:pt idx="80">
                  <c:v>76.400000000000006</c:v>
                </c:pt>
                <c:pt idx="81">
                  <c:v>239.8</c:v>
                </c:pt>
                <c:pt idx="82">
                  <c:v>75.3</c:v>
                </c:pt>
                <c:pt idx="83">
                  <c:v>68.400000000000006</c:v>
                </c:pt>
                <c:pt idx="84">
                  <c:v>213.5</c:v>
                </c:pt>
                <c:pt idx="85">
                  <c:v>193.2</c:v>
                </c:pt>
                <c:pt idx="86">
                  <c:v>76.3</c:v>
                </c:pt>
                <c:pt idx="87">
                  <c:v>110.7</c:v>
                </c:pt>
                <c:pt idx="88">
                  <c:v>88.3</c:v>
                </c:pt>
                <c:pt idx="89">
                  <c:v>109.8</c:v>
                </c:pt>
                <c:pt idx="90">
                  <c:v>134.30000000000001</c:v>
                </c:pt>
                <c:pt idx="91">
                  <c:v>28.6</c:v>
                </c:pt>
                <c:pt idx="92">
                  <c:v>217.7</c:v>
                </c:pt>
                <c:pt idx="93">
                  <c:v>250.9</c:v>
                </c:pt>
                <c:pt idx="94">
                  <c:v>107.4</c:v>
                </c:pt>
                <c:pt idx="95">
                  <c:v>163.30000000000001</c:v>
                </c:pt>
                <c:pt idx="96">
                  <c:v>197.6</c:v>
                </c:pt>
                <c:pt idx="97">
                  <c:v>184.9</c:v>
                </c:pt>
                <c:pt idx="98">
                  <c:v>289.7</c:v>
                </c:pt>
                <c:pt idx="99">
                  <c:v>135.19999999999999</c:v>
                </c:pt>
                <c:pt idx="100">
                  <c:v>222.4</c:v>
                </c:pt>
                <c:pt idx="101">
                  <c:v>296.39999999999998</c:v>
                </c:pt>
                <c:pt idx="102">
                  <c:v>280.2</c:v>
                </c:pt>
                <c:pt idx="103">
                  <c:v>187.9</c:v>
                </c:pt>
                <c:pt idx="104">
                  <c:v>238.2</c:v>
                </c:pt>
                <c:pt idx="105">
                  <c:v>137.9</c:v>
                </c:pt>
                <c:pt idx="106">
                  <c:v>25</c:v>
                </c:pt>
                <c:pt idx="107">
                  <c:v>90.4</c:v>
                </c:pt>
                <c:pt idx="108">
                  <c:v>13.1</c:v>
                </c:pt>
                <c:pt idx="109">
                  <c:v>255.4</c:v>
                </c:pt>
                <c:pt idx="110">
                  <c:v>225.8</c:v>
                </c:pt>
                <c:pt idx="111">
                  <c:v>241.7</c:v>
                </c:pt>
                <c:pt idx="112">
                  <c:v>175.7</c:v>
                </c:pt>
                <c:pt idx="113">
                  <c:v>209.6</c:v>
                </c:pt>
                <c:pt idx="114">
                  <c:v>78.2</c:v>
                </c:pt>
                <c:pt idx="115">
                  <c:v>75.099999999999994</c:v>
                </c:pt>
                <c:pt idx="116">
                  <c:v>139.19999999999999</c:v>
                </c:pt>
                <c:pt idx="117">
                  <c:v>76.400000000000006</c:v>
                </c:pt>
                <c:pt idx="118">
                  <c:v>125.7</c:v>
                </c:pt>
                <c:pt idx="119">
                  <c:v>19.399999999999999</c:v>
                </c:pt>
                <c:pt idx="120">
                  <c:v>141.30000000000001</c:v>
                </c:pt>
                <c:pt idx="121">
                  <c:v>18.8</c:v>
                </c:pt>
                <c:pt idx="122">
                  <c:v>224</c:v>
                </c:pt>
                <c:pt idx="123">
                  <c:v>123.1</c:v>
                </c:pt>
                <c:pt idx="124">
                  <c:v>229.5</c:v>
                </c:pt>
                <c:pt idx="125">
                  <c:v>87.2</c:v>
                </c:pt>
                <c:pt idx="126">
                  <c:v>7.8</c:v>
                </c:pt>
                <c:pt idx="127">
                  <c:v>80.2</c:v>
                </c:pt>
                <c:pt idx="128">
                  <c:v>220.3</c:v>
                </c:pt>
                <c:pt idx="129">
                  <c:v>59.6</c:v>
                </c:pt>
                <c:pt idx="130">
                  <c:v>0.7</c:v>
                </c:pt>
                <c:pt idx="131">
                  <c:v>265.2</c:v>
                </c:pt>
                <c:pt idx="132">
                  <c:v>8.4</c:v>
                </c:pt>
                <c:pt idx="133">
                  <c:v>219.8</c:v>
                </c:pt>
                <c:pt idx="134">
                  <c:v>36.9</c:v>
                </c:pt>
                <c:pt idx="135">
                  <c:v>48.3</c:v>
                </c:pt>
                <c:pt idx="136">
                  <c:v>25.6</c:v>
                </c:pt>
                <c:pt idx="137">
                  <c:v>273.7</c:v>
                </c:pt>
                <c:pt idx="138">
                  <c:v>43</c:v>
                </c:pt>
                <c:pt idx="139">
                  <c:v>184.9</c:v>
                </c:pt>
                <c:pt idx="140">
                  <c:v>73.400000000000006</c:v>
                </c:pt>
                <c:pt idx="141">
                  <c:v>193.7</c:v>
                </c:pt>
                <c:pt idx="142">
                  <c:v>220.5</c:v>
                </c:pt>
                <c:pt idx="143">
                  <c:v>104.6</c:v>
                </c:pt>
                <c:pt idx="144">
                  <c:v>96.2</c:v>
                </c:pt>
                <c:pt idx="145">
                  <c:v>140.30000000000001</c:v>
                </c:pt>
                <c:pt idx="146">
                  <c:v>240.1</c:v>
                </c:pt>
                <c:pt idx="147">
                  <c:v>243.2</c:v>
                </c:pt>
                <c:pt idx="148">
                  <c:v>38</c:v>
                </c:pt>
                <c:pt idx="149">
                  <c:v>44.7</c:v>
                </c:pt>
                <c:pt idx="150">
                  <c:v>280.7</c:v>
                </c:pt>
                <c:pt idx="151">
                  <c:v>121</c:v>
                </c:pt>
                <c:pt idx="152">
                  <c:v>197.6</c:v>
                </c:pt>
                <c:pt idx="153">
                  <c:v>171.3</c:v>
                </c:pt>
                <c:pt idx="154">
                  <c:v>187.8</c:v>
                </c:pt>
                <c:pt idx="155">
                  <c:v>4.0999999999999996</c:v>
                </c:pt>
                <c:pt idx="156">
                  <c:v>93.9</c:v>
                </c:pt>
                <c:pt idx="157">
                  <c:v>149.80000000000001</c:v>
                </c:pt>
                <c:pt idx="158">
                  <c:v>11.7</c:v>
                </c:pt>
              </c:numCache>
            </c:numRef>
          </c:xVal>
          <c:yVal>
            <c:numRef>
              <c:f>'AdvertisingSLR Train'!$I$3:$I$161</c:f>
              <c:numCache>
                <c:formatCode>General</c:formatCode>
                <c:ptCount val="159"/>
                <c:pt idx="0">
                  <c:v>18.332213872787264</c:v>
                </c:pt>
                <c:pt idx="1">
                  <c:v>9.2508602763827597</c:v>
                </c:pt>
                <c:pt idx="2">
                  <c:v>7.915079278635762</c:v>
                </c:pt>
                <c:pt idx="3">
                  <c:v>14.48633891224096</c:v>
                </c:pt>
                <c:pt idx="4">
                  <c:v>15.919979323742318</c:v>
                </c:pt>
                <c:pt idx="5">
                  <c:v>7.4991767701797363</c:v>
                </c:pt>
                <c:pt idx="6">
                  <c:v>9.8869464657860924</c:v>
                </c:pt>
                <c:pt idx="7">
                  <c:v>12.954839086985244</c:v>
                </c:pt>
                <c:pt idx="8">
                  <c:v>7.4942837994920186</c:v>
                </c:pt>
                <c:pt idx="9">
                  <c:v>16.849643754408728</c:v>
                </c:pt>
                <c:pt idx="10">
                  <c:v>10.307741944929836</c:v>
                </c:pt>
                <c:pt idx="11">
                  <c:v>17.578696386878701</c:v>
                </c:pt>
                <c:pt idx="12">
                  <c:v>8.2380153440251451</c:v>
                </c:pt>
                <c:pt idx="13">
                  <c:v>11.844134740873271</c:v>
                </c:pt>
                <c:pt idx="14">
                  <c:v>17.060041493980599</c:v>
                </c:pt>
                <c:pt idx="15">
                  <c:v>16.634353044149137</c:v>
                </c:pt>
                <c:pt idx="16">
                  <c:v>10.39092244662104</c:v>
                </c:pt>
                <c:pt idx="17">
                  <c:v>20.842307835586567</c:v>
                </c:pt>
                <c:pt idx="18">
                  <c:v>10.459424036249093</c:v>
                </c:pt>
                <c:pt idx="19">
                  <c:v>14.280834143356806</c:v>
                </c:pt>
                <c:pt idx="20">
                  <c:v>17.759736302324264</c:v>
                </c:pt>
                <c:pt idx="21">
                  <c:v>18.689400732990674</c:v>
                </c:pt>
                <c:pt idx="22">
                  <c:v>7.7193604511270433</c:v>
                </c:pt>
                <c:pt idx="23">
                  <c:v>18.244140400408341</c:v>
                </c:pt>
                <c:pt idx="24">
                  <c:v>10.121809058796554</c:v>
                </c:pt>
                <c:pt idx="25">
                  <c:v>19.937108258358748</c:v>
                </c:pt>
                <c:pt idx="26">
                  <c:v>14.065543433097217</c:v>
                </c:pt>
                <c:pt idx="27">
                  <c:v>18.821510941559058</c:v>
                </c:pt>
                <c:pt idx="28">
                  <c:v>19.24719939139052</c:v>
                </c:pt>
                <c:pt idx="29">
                  <c:v>10.527925625877144</c:v>
                </c:pt>
                <c:pt idx="30">
                  <c:v>21.40499946467413</c:v>
                </c:pt>
                <c:pt idx="31">
                  <c:v>12.597652226781834</c:v>
                </c:pt>
                <c:pt idx="32">
                  <c:v>11.829455828810117</c:v>
                </c:pt>
                <c:pt idx="33">
                  <c:v>20.069218466927133</c:v>
                </c:pt>
                <c:pt idx="34">
                  <c:v>11.756061268494348</c:v>
                </c:pt>
                <c:pt idx="35">
                  <c:v>21.297354109544337</c:v>
                </c:pt>
                <c:pt idx="36">
                  <c:v>20.132827085867465</c:v>
                </c:pt>
                <c:pt idx="37">
                  <c:v>10.728537424073579</c:v>
                </c:pt>
                <c:pt idx="38">
                  <c:v>9.1823586867547089</c:v>
                </c:pt>
                <c:pt idx="39">
                  <c:v>18.229461488345187</c:v>
                </c:pt>
                <c:pt idx="40">
                  <c:v>16.981753962977109</c:v>
                </c:pt>
                <c:pt idx="41">
                  <c:v>15.734046437609036</c:v>
                </c:pt>
                <c:pt idx="42">
                  <c:v>21.439250259488158</c:v>
                </c:pt>
                <c:pt idx="43">
                  <c:v>17.1970446732367</c:v>
                </c:pt>
                <c:pt idx="44">
                  <c:v>8.3016239629654791</c:v>
                </c:pt>
                <c:pt idx="45">
                  <c:v>15.641079994542395</c:v>
                </c:pt>
                <c:pt idx="46">
                  <c:v>11.462483027231272</c:v>
                </c:pt>
                <c:pt idx="47">
                  <c:v>18.811725000183621</c:v>
                </c:pt>
                <c:pt idx="48">
                  <c:v>18.190317722843442</c:v>
                </c:pt>
                <c:pt idx="49">
                  <c:v>10.346885710431579</c:v>
                </c:pt>
                <c:pt idx="50">
                  <c:v>16.849643754408728</c:v>
                </c:pt>
                <c:pt idx="51">
                  <c:v>11.986030890817091</c:v>
                </c:pt>
                <c:pt idx="52">
                  <c:v>17.661876888569907</c:v>
                </c:pt>
                <c:pt idx="53">
                  <c:v>16.008052796121241</c:v>
                </c:pt>
                <c:pt idx="54">
                  <c:v>19.927322316983314</c:v>
                </c:pt>
                <c:pt idx="55">
                  <c:v>16.805607018219266</c:v>
                </c:pt>
                <c:pt idx="56">
                  <c:v>7.4306751805516855</c:v>
                </c:pt>
                <c:pt idx="57">
                  <c:v>13.737714397020113</c:v>
                </c:pt>
                <c:pt idx="58">
                  <c:v>17.3878705300577</c:v>
                </c:pt>
                <c:pt idx="59">
                  <c:v>17.382977559369984</c:v>
                </c:pt>
                <c:pt idx="60">
                  <c:v>9.6912276382773754</c:v>
                </c:pt>
                <c:pt idx="61">
                  <c:v>19.858820727355262</c:v>
                </c:pt>
                <c:pt idx="62">
                  <c:v>18.782367176057313</c:v>
                </c:pt>
                <c:pt idx="63">
                  <c:v>12.098569216634605</c:v>
                </c:pt>
                <c:pt idx="64">
                  <c:v>13.488172891946499</c:v>
                </c:pt>
                <c:pt idx="65">
                  <c:v>10.449638094873656</c:v>
                </c:pt>
                <c:pt idx="66">
                  <c:v>8.6147740869794269</c:v>
                </c:pt>
                <c:pt idx="67">
                  <c:v>13.889396488339372</c:v>
                </c:pt>
                <c:pt idx="68">
                  <c:v>18.689400732990674</c:v>
                </c:pt>
                <c:pt idx="69">
                  <c:v>17.681448771320778</c:v>
                </c:pt>
                <c:pt idx="70">
                  <c:v>16.815392959594703</c:v>
                </c:pt>
                <c:pt idx="71">
                  <c:v>12.445970135462577</c:v>
                </c:pt>
                <c:pt idx="72">
                  <c:v>8.3848044646566837</c:v>
                </c:pt>
                <c:pt idx="73">
                  <c:v>13.404992390255295</c:v>
                </c:pt>
                <c:pt idx="74">
                  <c:v>17.515087767938368</c:v>
                </c:pt>
                <c:pt idx="75">
                  <c:v>7.9004003665726081</c:v>
                </c:pt>
                <c:pt idx="76">
                  <c:v>8.41905525947071</c:v>
                </c:pt>
                <c:pt idx="77">
                  <c:v>12.969517999048398</c:v>
                </c:pt>
                <c:pt idx="78">
                  <c:v>7.3377087374850438</c:v>
                </c:pt>
                <c:pt idx="79">
                  <c:v>12.74933431810109</c:v>
                </c:pt>
                <c:pt idx="80">
                  <c:v>10.811717925764786</c:v>
                </c:pt>
                <c:pt idx="81">
                  <c:v>18.806832029495904</c:v>
                </c:pt>
                <c:pt idx="82">
                  <c:v>10.757895248199887</c:v>
                </c:pt>
                <c:pt idx="83">
                  <c:v>10.420280270747348</c:v>
                </c:pt>
                <c:pt idx="84">
                  <c:v>17.519980738626085</c:v>
                </c:pt>
                <c:pt idx="85">
                  <c:v>16.526707689019339</c:v>
                </c:pt>
                <c:pt idx="86">
                  <c:v>10.806824955077065</c:v>
                </c:pt>
                <c:pt idx="87">
                  <c:v>12.490006871652039</c:v>
                </c:pt>
                <c:pt idx="88">
                  <c:v>11.39398143760322</c:v>
                </c:pt>
                <c:pt idx="89">
                  <c:v>12.445970135462577</c:v>
                </c:pt>
                <c:pt idx="90">
                  <c:v>13.644747953953473</c:v>
                </c:pt>
                <c:pt idx="91">
                  <c:v>8.4728779370356069</c:v>
                </c:pt>
                <c:pt idx="92">
                  <c:v>17.725485507510236</c:v>
                </c:pt>
                <c:pt idx="93">
                  <c:v>19.349951775832594</c:v>
                </c:pt>
                <c:pt idx="94">
                  <c:v>12.328538838957346</c:v>
                </c:pt>
                <c:pt idx="95">
                  <c:v>15.063709453391677</c:v>
                </c:pt>
                <c:pt idx="96">
                  <c:v>16.741998399278934</c:v>
                </c:pt>
                <c:pt idx="97">
                  <c:v>16.120591121938752</c:v>
                </c:pt>
                <c:pt idx="98">
                  <c:v>21.248424402667158</c:v>
                </c:pt>
                <c:pt idx="99">
                  <c:v>13.688784690142935</c:v>
                </c:pt>
                <c:pt idx="100">
                  <c:v>17.955455129832984</c:v>
                </c:pt>
                <c:pt idx="101">
                  <c:v>21.57625343874426</c:v>
                </c:pt>
                <c:pt idx="102">
                  <c:v>20.783592187333952</c:v>
                </c:pt>
                <c:pt idx="103">
                  <c:v>16.26738024257029</c:v>
                </c:pt>
                <c:pt idx="104">
                  <c:v>18.728544498492418</c:v>
                </c:pt>
                <c:pt idx="105">
                  <c:v>13.82089489871132</c:v>
                </c:pt>
                <c:pt idx="106">
                  <c:v>8.2967309922777606</c:v>
                </c:pt>
                <c:pt idx="107">
                  <c:v>11.496733822045297</c:v>
                </c:pt>
                <c:pt idx="108">
                  <c:v>7.7144674804393256</c:v>
                </c:pt>
                <c:pt idx="109">
                  <c:v>19.570135456779902</c:v>
                </c:pt>
                <c:pt idx="110">
                  <c:v>18.121816133215393</c:v>
                </c:pt>
                <c:pt idx="111">
                  <c:v>18.899798472562544</c:v>
                </c:pt>
                <c:pt idx="112">
                  <c:v>15.670437818668702</c:v>
                </c:pt>
                <c:pt idx="113">
                  <c:v>17.329154881805085</c:v>
                </c:pt>
                <c:pt idx="114">
                  <c:v>10.899791398143707</c:v>
                </c:pt>
                <c:pt idx="115">
                  <c:v>10.74810930682445</c:v>
                </c:pt>
                <c:pt idx="116">
                  <c:v>13.884503517651652</c:v>
                </c:pt>
                <c:pt idx="117">
                  <c:v>10.811717925764786</c:v>
                </c:pt>
                <c:pt idx="118">
                  <c:v>13.223952474809732</c:v>
                </c:pt>
                <c:pt idx="119">
                  <c:v>8.0227246337655558</c:v>
                </c:pt>
                <c:pt idx="120">
                  <c:v>13.987255902093731</c:v>
                </c:pt>
                <c:pt idx="121">
                  <c:v>7.9933668096392489</c:v>
                </c:pt>
                <c:pt idx="122">
                  <c:v>18.033742660836467</c:v>
                </c:pt>
                <c:pt idx="123">
                  <c:v>13.096735236929064</c:v>
                </c:pt>
                <c:pt idx="124">
                  <c:v>18.302856048660956</c:v>
                </c:pt>
                <c:pt idx="125">
                  <c:v>11.340158760038323</c:v>
                </c:pt>
                <c:pt idx="126">
                  <c:v>7.4551400339902747</c:v>
                </c:pt>
                <c:pt idx="127">
                  <c:v>10.997650811898065</c:v>
                </c:pt>
                <c:pt idx="128">
                  <c:v>17.852702745390907</c:v>
                </c:pt>
                <c:pt idx="129">
                  <c:v>9.9896988502281694</c:v>
                </c:pt>
                <c:pt idx="130">
                  <c:v>7.1077391151623006</c:v>
                </c:pt>
                <c:pt idx="131">
                  <c:v>20.049646584176262</c:v>
                </c:pt>
                <c:pt idx="132">
                  <c:v>7.4844978581165824</c:v>
                </c:pt>
                <c:pt idx="133">
                  <c:v>17.828237891952316</c:v>
                </c:pt>
                <c:pt idx="134">
                  <c:v>8.8789945041161964</c:v>
                </c:pt>
                <c:pt idx="135">
                  <c:v>9.4367931625160413</c:v>
                </c:pt>
                <c:pt idx="136">
                  <c:v>8.3260888164040683</c:v>
                </c:pt>
                <c:pt idx="137">
                  <c:v>20.465549092632287</c:v>
                </c:pt>
                <c:pt idx="138">
                  <c:v>9.1774657160669904</c:v>
                </c:pt>
                <c:pt idx="139">
                  <c:v>16.120591121938752</c:v>
                </c:pt>
                <c:pt idx="140">
                  <c:v>10.664928805133247</c:v>
                </c:pt>
                <c:pt idx="141">
                  <c:v>16.551172542457934</c:v>
                </c:pt>
                <c:pt idx="142">
                  <c:v>17.862488686766341</c:v>
                </c:pt>
                <c:pt idx="143">
                  <c:v>12.191535659701245</c:v>
                </c:pt>
                <c:pt idx="144">
                  <c:v>11.780526121932937</c:v>
                </c:pt>
                <c:pt idx="145">
                  <c:v>13.93832619521655</c:v>
                </c:pt>
                <c:pt idx="146">
                  <c:v>18.821510941559058</c:v>
                </c:pt>
                <c:pt idx="147">
                  <c:v>18.973193032878314</c:v>
                </c:pt>
                <c:pt idx="148">
                  <c:v>8.9328171816810933</c:v>
                </c:pt>
                <c:pt idx="149">
                  <c:v>9.2606462177581967</c:v>
                </c:pt>
                <c:pt idx="150">
                  <c:v>20.808057040772542</c:v>
                </c:pt>
                <c:pt idx="151">
                  <c:v>12.993982852486987</c:v>
                </c:pt>
                <c:pt idx="152">
                  <c:v>16.741998399278934</c:v>
                </c:pt>
                <c:pt idx="153">
                  <c:v>15.455147108409113</c:v>
                </c:pt>
                <c:pt idx="154">
                  <c:v>16.262487271882573</c:v>
                </c:pt>
                <c:pt idx="155">
                  <c:v>7.2741001185447107</c:v>
                </c:pt>
                <c:pt idx="156">
                  <c:v>11.667987796115424</c:v>
                </c:pt>
                <c:pt idx="157">
                  <c:v>14.403158410549755</c:v>
                </c:pt>
                <c:pt idx="158">
                  <c:v>7.6459658908112749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CD0-4EA2-BE57-33BA862C1D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8600479"/>
        <c:axId val="168601311"/>
      </c:scatterChart>
      <c:valAx>
        <c:axId val="1686004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1311"/>
        <c:crosses val="autoZero"/>
        <c:crossBetween val="midCat"/>
      </c:valAx>
      <c:valAx>
        <c:axId val="1686013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686004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GT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7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6.png"/><Relationship Id="rId21" Type="http://schemas.openxmlformats.org/officeDocument/2006/relationships/image" Target="../media/image10.png"/><Relationship Id="rId7" Type="http://schemas.openxmlformats.org/officeDocument/2006/relationships/image" Target="../media/image2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5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chart" Target="../charts/chart6.xml"/><Relationship Id="rId6" Type="http://schemas.openxmlformats.org/officeDocument/2006/relationships/image" Target="../media/image1.png"/><Relationship Id="rId11" Type="http://schemas.openxmlformats.org/officeDocument/2006/relationships/image" Target="../media/image21.png"/><Relationship Id="rId5" Type="http://schemas.openxmlformats.org/officeDocument/2006/relationships/chart" Target="../charts/chart7.xml"/><Relationship Id="rId15" Type="http://schemas.openxmlformats.org/officeDocument/2006/relationships/image" Target="../media/image25.png"/><Relationship Id="rId23" Type="http://schemas.openxmlformats.org/officeDocument/2006/relationships/image" Target="../media/image32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7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1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4.xml"/><Relationship Id="rId13" Type="http://schemas.openxmlformats.org/officeDocument/2006/relationships/chart" Target="../charts/chart19.xml"/><Relationship Id="rId3" Type="http://schemas.openxmlformats.org/officeDocument/2006/relationships/chart" Target="../charts/chart9.xml"/><Relationship Id="rId7" Type="http://schemas.openxmlformats.org/officeDocument/2006/relationships/chart" Target="../charts/chart13.xml"/><Relationship Id="rId12" Type="http://schemas.openxmlformats.org/officeDocument/2006/relationships/chart" Target="../charts/chart18.xml"/><Relationship Id="rId2" Type="http://schemas.openxmlformats.org/officeDocument/2006/relationships/chart" Target="../charts/chart8.xml"/><Relationship Id="rId1" Type="http://schemas.openxmlformats.org/officeDocument/2006/relationships/image" Target="../media/image1.png"/><Relationship Id="rId6" Type="http://schemas.openxmlformats.org/officeDocument/2006/relationships/chart" Target="../charts/chart12.xml"/><Relationship Id="rId11" Type="http://schemas.openxmlformats.org/officeDocument/2006/relationships/chart" Target="../charts/chart17.xml"/><Relationship Id="rId5" Type="http://schemas.openxmlformats.org/officeDocument/2006/relationships/chart" Target="../charts/chart11.xml"/><Relationship Id="rId10" Type="http://schemas.openxmlformats.org/officeDocument/2006/relationships/chart" Target="../charts/chart16.xml"/><Relationship Id="rId4" Type="http://schemas.openxmlformats.org/officeDocument/2006/relationships/chart" Target="../charts/chart10.xml"/><Relationship Id="rId9" Type="http://schemas.openxmlformats.org/officeDocument/2006/relationships/chart" Target="../charts/chart15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6.xml"/><Relationship Id="rId3" Type="http://schemas.openxmlformats.org/officeDocument/2006/relationships/chart" Target="../charts/chart21.xml"/><Relationship Id="rId7" Type="http://schemas.openxmlformats.org/officeDocument/2006/relationships/chart" Target="../charts/chart25.xml"/><Relationship Id="rId2" Type="http://schemas.openxmlformats.org/officeDocument/2006/relationships/chart" Target="../charts/chart20.xml"/><Relationship Id="rId1" Type="http://schemas.openxmlformats.org/officeDocument/2006/relationships/image" Target="../media/image1.png"/><Relationship Id="rId6" Type="http://schemas.openxmlformats.org/officeDocument/2006/relationships/chart" Target="../charts/chart24.xml"/><Relationship Id="rId5" Type="http://schemas.openxmlformats.org/officeDocument/2006/relationships/chart" Target="../charts/chart23.xml"/><Relationship Id="rId4" Type="http://schemas.openxmlformats.org/officeDocument/2006/relationships/chart" Target="../charts/chart2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15240</xdr:colOff>
      <xdr:row>0</xdr:row>
      <xdr:rowOff>0</xdr:rowOff>
    </xdr:from>
    <xdr:to>
      <xdr:col>11</xdr:col>
      <xdr:colOff>937260</xdr:colOff>
      <xdr:row>0</xdr:row>
      <xdr:rowOff>274320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EC82DA-1EE2-40D5-A74D-5B5C9805E6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9320" y="0"/>
          <a:ext cx="922020" cy="274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15240</xdr:colOff>
      <xdr:row>0</xdr:row>
      <xdr:rowOff>0</xdr:rowOff>
    </xdr:from>
    <xdr:to>
      <xdr:col>12</xdr:col>
      <xdr:colOff>929640</xdr:colOff>
      <xdr:row>0</xdr:row>
      <xdr:rowOff>297180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1BD7BC-AB96-49F7-956C-A64B074CAF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7620" y="0"/>
          <a:ext cx="9144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</xdr:colOff>
      <xdr:row>15</xdr:row>
      <xdr:rowOff>10972</xdr:rowOff>
    </xdr:from>
    <xdr:to>
      <xdr:col>5</xdr:col>
      <xdr:colOff>502920</xdr:colOff>
      <xdr:row>24</xdr:row>
      <xdr:rowOff>167639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622E5-699E-4E18-AFE3-8062971522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" y="2883712"/>
          <a:ext cx="3543300" cy="1802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</xdr:colOff>
      <xdr:row>27</xdr:row>
      <xdr:rowOff>30480</xdr:rowOff>
    </xdr:from>
    <xdr:to>
      <xdr:col>10</xdr:col>
      <xdr:colOff>7620</xdr:colOff>
      <xdr:row>42</xdr:row>
      <xdr:rowOff>7620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100D06-CE14-4AC3-9391-EC72482EBA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" y="5097780"/>
          <a:ext cx="6507480" cy="2720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</xdr:colOff>
      <xdr:row>42</xdr:row>
      <xdr:rowOff>38100</xdr:rowOff>
    </xdr:from>
    <xdr:to>
      <xdr:col>10</xdr:col>
      <xdr:colOff>251460</xdr:colOff>
      <xdr:row>62</xdr:row>
      <xdr:rowOff>15240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22095F3-2299-49DB-BC38-1F9D0223A0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7848600"/>
          <a:ext cx="6758940" cy="3634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62</xdr:row>
      <xdr:rowOff>22860</xdr:rowOff>
    </xdr:from>
    <xdr:to>
      <xdr:col>6</xdr:col>
      <xdr:colOff>429521</xdr:colOff>
      <xdr:row>71</xdr:row>
      <xdr:rowOff>137160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84CBF9-EA70-44A0-A0CE-0BD6B413DA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90960"/>
          <a:ext cx="4087121" cy="1760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</xdr:colOff>
      <xdr:row>71</xdr:row>
      <xdr:rowOff>152400</xdr:rowOff>
    </xdr:from>
    <xdr:to>
      <xdr:col>9</xdr:col>
      <xdr:colOff>327660</xdr:colOff>
      <xdr:row>91</xdr:row>
      <xdr:rowOff>7620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AE61CCD-47BD-4F32-91C9-7BBD896F1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13266420"/>
          <a:ext cx="5798820" cy="3512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</xdr:colOff>
      <xdr:row>92</xdr:row>
      <xdr:rowOff>7620</xdr:rowOff>
    </xdr:from>
    <xdr:to>
      <xdr:col>10</xdr:col>
      <xdr:colOff>495300</xdr:colOff>
      <xdr:row>112</xdr:row>
      <xdr:rowOff>129540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8F5AE2A-C708-4AE7-B8BE-007A646FA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" y="16962120"/>
          <a:ext cx="6995160" cy="3779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</xdr:colOff>
      <xdr:row>113</xdr:row>
      <xdr:rowOff>7620</xdr:rowOff>
    </xdr:from>
    <xdr:to>
      <xdr:col>10</xdr:col>
      <xdr:colOff>464820</xdr:colOff>
      <xdr:row>132</xdr:row>
      <xdr:rowOff>7620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E2BE1B9-803F-4C4C-AE36-4AE72CA23A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20802600"/>
          <a:ext cx="6972300" cy="3474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</xdr:colOff>
      <xdr:row>133</xdr:row>
      <xdr:rowOff>0</xdr:rowOff>
    </xdr:from>
    <xdr:to>
      <xdr:col>9</xdr:col>
      <xdr:colOff>853440</xdr:colOff>
      <xdr:row>148</xdr:row>
      <xdr:rowOff>167640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ADFC57C-B822-48C9-A4EF-B8E1FF380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24452580"/>
          <a:ext cx="6324600" cy="2910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</xdr:colOff>
      <xdr:row>149</xdr:row>
      <xdr:rowOff>175260</xdr:rowOff>
    </xdr:from>
    <xdr:to>
      <xdr:col>10</xdr:col>
      <xdr:colOff>83820</xdr:colOff>
      <xdr:row>169</xdr:row>
      <xdr:rowOff>137160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24299C7-E934-4870-9B1E-A1234F1723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" y="27553920"/>
          <a:ext cx="6598920" cy="361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</xdr:colOff>
      <xdr:row>170</xdr:row>
      <xdr:rowOff>30480</xdr:rowOff>
    </xdr:from>
    <xdr:to>
      <xdr:col>11</xdr:col>
      <xdr:colOff>236220</xdr:colOff>
      <xdr:row>188</xdr:row>
      <xdr:rowOff>99060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2D7F2DB-4D8C-45BC-A433-2E62CDE77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" y="31249620"/>
          <a:ext cx="7353300" cy="3360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</xdr:colOff>
      <xdr:row>189</xdr:row>
      <xdr:rowOff>7620</xdr:rowOff>
    </xdr:from>
    <xdr:to>
      <xdr:col>9</xdr:col>
      <xdr:colOff>693420</xdr:colOff>
      <xdr:row>208</xdr:row>
      <xdr:rowOff>144780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C349F4-200B-451C-85DA-16DF105E5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34701480"/>
          <a:ext cx="6164580" cy="3611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807720</xdr:colOff>
      <xdr:row>189</xdr:row>
      <xdr:rowOff>0</xdr:rowOff>
    </xdr:from>
    <xdr:to>
      <xdr:col>18</xdr:col>
      <xdr:colOff>251460</xdr:colOff>
      <xdr:row>208</xdr:row>
      <xdr:rowOff>129540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AACF80D-55F5-41E6-885F-D134FD71D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4120" y="34693860"/>
          <a:ext cx="7139940" cy="3604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1074420</xdr:colOff>
      <xdr:row>12</xdr:row>
      <xdr:rowOff>83820</xdr:rowOff>
    </xdr:from>
    <xdr:to>
      <xdr:col>12</xdr:col>
      <xdr:colOff>304800</xdr:colOff>
      <xdr:row>22</xdr:row>
      <xdr:rowOff>91440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A65ADF6-D2BA-4720-AB12-FD5E995CC6A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571500</xdr:colOff>
      <xdr:row>13</xdr:row>
      <xdr:rowOff>91440</xdr:rowOff>
    </xdr:from>
    <xdr:to>
      <xdr:col>27</xdr:col>
      <xdr:colOff>129540</xdr:colOff>
      <xdr:row>35</xdr:row>
      <xdr:rowOff>83820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5DFAEF7-276E-45ED-B180-E38A6DBE7B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533400</xdr:colOff>
      <xdr:row>24</xdr:row>
      <xdr:rowOff>167640</xdr:rowOff>
    </xdr:from>
    <xdr:to>
      <xdr:col>18</xdr:col>
      <xdr:colOff>533400</xdr:colOff>
      <xdr:row>34</xdr:row>
      <xdr:rowOff>167640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3ECF1B3-F9B2-4587-9526-BE5B0175DC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15240</xdr:colOff>
      <xdr:row>0</xdr:row>
      <xdr:rowOff>0</xdr:rowOff>
    </xdr:from>
    <xdr:to>
      <xdr:col>12</xdr:col>
      <xdr:colOff>937260</xdr:colOff>
      <xdr:row>1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D90BF7-235F-4678-AAD4-65ECE4C54A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9320" y="0"/>
          <a:ext cx="922020" cy="274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323850</xdr:colOff>
      <xdr:row>207</xdr:row>
      <xdr:rowOff>121920</xdr:rowOff>
    </xdr:from>
    <xdr:to>
      <xdr:col>10</xdr:col>
      <xdr:colOff>979170</xdr:colOff>
      <xdr:row>222</xdr:row>
      <xdr:rowOff>121920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7FBAB8D-02F1-4903-9BBB-93401C31E0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430530</xdr:colOff>
      <xdr:row>206</xdr:row>
      <xdr:rowOff>160020</xdr:rowOff>
    </xdr:from>
    <xdr:to>
      <xdr:col>10</xdr:col>
      <xdr:colOff>476250</xdr:colOff>
      <xdr:row>222</xdr:row>
      <xdr:rowOff>175260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DCB261D-0051-40CA-87D1-BDB6F4E8DA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434340</xdr:colOff>
      <xdr:row>20</xdr:row>
      <xdr:rowOff>175260</xdr:rowOff>
    </xdr:from>
    <xdr:to>
      <xdr:col>7</xdr:col>
      <xdr:colOff>601980</xdr:colOff>
      <xdr:row>31</xdr:row>
      <xdr:rowOff>160020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0E1883A-0314-4069-8597-01E78E3F07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</xdr:col>
      <xdr:colOff>7620</xdr:colOff>
      <xdr:row>14</xdr:row>
      <xdr:rowOff>175260</xdr:rowOff>
    </xdr:from>
    <xdr:to>
      <xdr:col>5</xdr:col>
      <xdr:colOff>160020</xdr:colOff>
      <xdr:row>18</xdr:row>
      <xdr:rowOff>121920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5282DB-9A7B-42CC-9301-0BD07A8052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2552700"/>
          <a:ext cx="2590800" cy="678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</xdr:colOff>
      <xdr:row>20</xdr:row>
      <xdr:rowOff>7620</xdr:rowOff>
    </xdr:from>
    <xdr:to>
      <xdr:col>3</xdr:col>
      <xdr:colOff>381000</xdr:colOff>
      <xdr:row>22</xdr:row>
      <xdr:rowOff>91440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4F29BA-B878-4B94-8A66-DE9AE1D533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3482340"/>
          <a:ext cx="1592580" cy="44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</xdr:colOff>
      <xdr:row>24</xdr:row>
      <xdr:rowOff>0</xdr:rowOff>
    </xdr:from>
    <xdr:to>
      <xdr:col>4</xdr:col>
      <xdr:colOff>297180</xdr:colOff>
      <xdr:row>26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BFFA04-CC1A-47C9-BBDA-0A2F1205A1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4206240"/>
          <a:ext cx="2118360" cy="403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38100</xdr:colOff>
      <xdr:row>28</xdr:row>
      <xdr:rowOff>15240</xdr:rowOff>
    </xdr:from>
    <xdr:to>
      <xdr:col>5</xdr:col>
      <xdr:colOff>411480</xdr:colOff>
      <xdr:row>39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3E93DE1B-6B44-4CFB-ABEB-E8F3045D6E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11</xdr:col>
      <xdr:colOff>15240</xdr:colOff>
      <xdr:row>0</xdr:row>
      <xdr:rowOff>0</xdr:rowOff>
    </xdr:from>
    <xdr:to>
      <xdr:col>11</xdr:col>
      <xdr:colOff>937260</xdr:colOff>
      <xdr:row>1</xdr:row>
      <xdr:rowOff>7620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472101-CFFC-4636-BA2E-7802E88B14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75020" y="0"/>
          <a:ext cx="922020" cy="274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15240</xdr:colOff>
      <xdr:row>0</xdr:row>
      <xdr:rowOff>0</xdr:rowOff>
    </xdr:from>
    <xdr:to>
      <xdr:col>12</xdr:col>
      <xdr:colOff>929640</xdr:colOff>
      <xdr:row>1</xdr:row>
      <xdr:rowOff>30480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4DECB3C-3FB2-481D-A051-D3CDAEB3EA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3320" y="0"/>
          <a:ext cx="9144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42</xdr:row>
      <xdr:rowOff>7620</xdr:rowOff>
    </xdr:from>
    <xdr:to>
      <xdr:col>5</xdr:col>
      <xdr:colOff>396240</xdr:colOff>
      <xdr:row>43</xdr:row>
      <xdr:rowOff>99060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2B783-91DE-4E85-BD11-5E577798A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09660" y="7620"/>
          <a:ext cx="1005840" cy="274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7620</xdr:colOff>
      <xdr:row>42</xdr:row>
      <xdr:rowOff>0</xdr:rowOff>
    </xdr:from>
    <xdr:to>
      <xdr:col>6</xdr:col>
      <xdr:colOff>7620</xdr:colOff>
      <xdr:row>43</xdr:row>
      <xdr:rowOff>76200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1E007A4-75B8-4E07-B5DE-9D5C7BDAC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99420" y="0"/>
          <a:ext cx="2004060" cy="259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7620</xdr:colOff>
      <xdr:row>44</xdr:row>
      <xdr:rowOff>22860</xdr:rowOff>
    </xdr:from>
    <xdr:to>
      <xdr:col>6</xdr:col>
      <xdr:colOff>15240</xdr:colOff>
      <xdr:row>45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4EACC3C-A3F8-43C5-BEA7-2ABAAA375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2720" y="8153400"/>
          <a:ext cx="2011680" cy="274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15240</xdr:colOff>
      <xdr:row>43</xdr:row>
      <xdr:rowOff>99060</xdr:rowOff>
    </xdr:from>
    <xdr:to>
      <xdr:col>10</xdr:col>
      <xdr:colOff>647700</xdr:colOff>
      <xdr:row>52</xdr:row>
      <xdr:rowOff>38100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E874137-87D0-4D26-87C8-83BBF9EC20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2120" y="8046720"/>
          <a:ext cx="3375660" cy="1584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</xdr:colOff>
      <xdr:row>52</xdr:row>
      <xdr:rowOff>167640</xdr:rowOff>
    </xdr:from>
    <xdr:to>
      <xdr:col>9</xdr:col>
      <xdr:colOff>205740</xdr:colOff>
      <xdr:row>73</xdr:row>
      <xdr:rowOff>83820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2E60ED-149C-4474-96AB-EBF0A56847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9761220"/>
          <a:ext cx="6926580" cy="3756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91440</xdr:colOff>
      <xdr:row>75</xdr:row>
      <xdr:rowOff>7620</xdr:rowOff>
    </xdr:from>
    <xdr:to>
      <xdr:col>9</xdr:col>
      <xdr:colOff>777240</xdr:colOff>
      <xdr:row>96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D85AF6D-9856-42AA-991F-60F838F6D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" y="13807440"/>
          <a:ext cx="7421880" cy="3947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45720</xdr:colOff>
      <xdr:row>98</xdr:row>
      <xdr:rowOff>30480</xdr:rowOff>
    </xdr:from>
    <xdr:to>
      <xdr:col>6</xdr:col>
      <xdr:colOff>167640</xdr:colOff>
      <xdr:row>103</xdr:row>
      <xdr:rowOff>38100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6B9885-A9AF-474E-9AFD-B700566C46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" y="18036540"/>
          <a:ext cx="483108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91440</xdr:colOff>
      <xdr:row>104</xdr:row>
      <xdr:rowOff>76200</xdr:rowOff>
    </xdr:from>
    <xdr:to>
      <xdr:col>3</xdr:col>
      <xdr:colOff>480060</xdr:colOff>
      <xdr:row>108</xdr:row>
      <xdr:rowOff>83820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11BE095-944E-4435-9637-279EDF4E30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" y="19179540"/>
          <a:ext cx="2484120" cy="739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137160</xdr:colOff>
      <xdr:row>110</xdr:row>
      <xdr:rowOff>0</xdr:rowOff>
    </xdr:from>
    <xdr:to>
      <xdr:col>2</xdr:col>
      <xdr:colOff>586740</xdr:colOff>
      <xdr:row>115</xdr:row>
      <xdr:rowOff>160020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F9284B-92FA-4F92-B067-A140719608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" y="20200620"/>
          <a:ext cx="1935480" cy="1074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175260</xdr:colOff>
      <xdr:row>117</xdr:row>
      <xdr:rowOff>15240</xdr:rowOff>
    </xdr:from>
    <xdr:to>
      <xdr:col>1</xdr:col>
      <xdr:colOff>601980</xdr:colOff>
      <xdr:row>121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47D6F6A-52A3-496B-A67C-E022E50128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21496020"/>
          <a:ext cx="1303020" cy="716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45720</xdr:colOff>
      <xdr:row>93</xdr:row>
      <xdr:rowOff>30480</xdr:rowOff>
    </xdr:from>
    <xdr:to>
      <xdr:col>19</xdr:col>
      <xdr:colOff>15240</xdr:colOff>
      <xdr:row>108</xdr:row>
      <xdr:rowOff>7620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5FC8519-6C05-42CC-9C6F-60C9691B76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68100" y="17122140"/>
          <a:ext cx="6492240" cy="2720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213360</xdr:colOff>
      <xdr:row>93</xdr:row>
      <xdr:rowOff>0</xdr:rowOff>
    </xdr:from>
    <xdr:to>
      <xdr:col>30</xdr:col>
      <xdr:colOff>548640</xdr:colOff>
      <xdr:row>108</xdr:row>
      <xdr:rowOff>7620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8204CAC-BAD0-42F1-955E-0A3A48B4AA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158460" y="17091660"/>
          <a:ext cx="7040880" cy="2750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22860</xdr:colOff>
      <xdr:row>109</xdr:row>
      <xdr:rowOff>15240</xdr:rowOff>
    </xdr:from>
    <xdr:to>
      <xdr:col>13</xdr:col>
      <xdr:colOff>1295400</xdr:colOff>
      <xdr:row>115</xdr:row>
      <xdr:rowOff>175260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CB79EC2-F252-47C8-894F-31C380285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45240" y="20032980"/>
          <a:ext cx="271272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1287780</xdr:colOff>
      <xdr:row>109</xdr:row>
      <xdr:rowOff>15240</xdr:rowOff>
    </xdr:from>
    <xdr:to>
      <xdr:col>23</xdr:col>
      <xdr:colOff>91440</xdr:colOff>
      <xdr:row>125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A019FEF-3534-4F5E-99C9-A22B9C0781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50340" y="20032980"/>
          <a:ext cx="6324600" cy="2910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289560</xdr:colOff>
      <xdr:row>84</xdr:row>
      <xdr:rowOff>106680</xdr:rowOff>
    </xdr:from>
    <xdr:to>
      <xdr:col>15</xdr:col>
      <xdr:colOff>190500</xdr:colOff>
      <xdr:row>92</xdr:row>
      <xdr:rowOff>22860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533B626-9738-4387-A2B0-006E15044E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9640" y="15552420"/>
          <a:ext cx="7147560" cy="1379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312420</xdr:colOff>
      <xdr:row>91</xdr:row>
      <xdr:rowOff>60960</xdr:rowOff>
    </xdr:from>
    <xdr:to>
      <xdr:col>10</xdr:col>
      <xdr:colOff>1348740</xdr:colOff>
      <xdr:row>98</xdr:row>
      <xdr:rowOff>76200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53ED86EF-224D-4938-8DEC-8B1AFAF3EB03}"/>
            </a:ext>
          </a:extLst>
        </xdr:cNvPr>
        <xdr:cNvCxnSpPr/>
      </xdr:nvCxnSpPr>
      <xdr:spPr>
        <a:xfrm flipV="1">
          <a:off x="8572500" y="16786860"/>
          <a:ext cx="1036320" cy="1295400"/>
        </a:xfrm>
        <a:prstGeom prst="straightConnector1">
          <a:avLst/>
        </a:prstGeom>
        <a:ln w="381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182880</xdr:colOff>
      <xdr:row>109</xdr:row>
      <xdr:rowOff>7620</xdr:rowOff>
    </xdr:from>
    <xdr:to>
      <xdr:col>34</xdr:col>
      <xdr:colOff>45720</xdr:colOff>
      <xdr:row>125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EF7F84E-AF30-453C-B15E-299476B92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66380" y="20025360"/>
          <a:ext cx="6568440" cy="2918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15240</xdr:colOff>
      <xdr:row>0</xdr:row>
      <xdr:rowOff>0</xdr:rowOff>
    </xdr:from>
    <xdr:to>
      <xdr:col>12</xdr:col>
      <xdr:colOff>937260</xdr:colOff>
      <xdr:row>1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90BF52-22C7-41CF-BE1E-EF0DB62ACD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2080" y="0"/>
          <a:ext cx="922020" cy="274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323850</xdr:colOff>
      <xdr:row>207</xdr:row>
      <xdr:rowOff>121920</xdr:rowOff>
    </xdr:from>
    <xdr:to>
      <xdr:col>10</xdr:col>
      <xdr:colOff>979170</xdr:colOff>
      <xdr:row>222</xdr:row>
      <xdr:rowOff>121920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15EC0A6-7E80-41BA-B059-151C865FBF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331470</xdr:colOff>
      <xdr:row>208</xdr:row>
      <xdr:rowOff>167640</xdr:rowOff>
    </xdr:from>
    <xdr:to>
      <xdr:col>10</xdr:col>
      <xdr:colOff>377190</xdr:colOff>
      <xdr:row>225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1D7911C-62CE-49C8-A09A-F6062B0A26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23</xdr:col>
      <xdr:colOff>163830</xdr:colOff>
      <xdr:row>0</xdr:row>
      <xdr:rowOff>121920</xdr:rowOff>
    </xdr:from>
    <xdr:to>
      <xdr:col>30</xdr:col>
      <xdr:colOff>468630</xdr:colOff>
      <xdr:row>15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64C8182-73CE-41FB-BEB9-9066802E4F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23</xdr:col>
      <xdr:colOff>179070</xdr:colOff>
      <xdr:row>0</xdr:row>
      <xdr:rowOff>83820</xdr:rowOff>
    </xdr:from>
    <xdr:to>
      <xdr:col>30</xdr:col>
      <xdr:colOff>483870</xdr:colOff>
      <xdr:row>14</xdr:row>
      <xdr:rowOff>144780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B362BA27-0D5F-4E95-A599-7756C7E0C2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22</xdr:col>
      <xdr:colOff>30480</xdr:colOff>
      <xdr:row>64</xdr:row>
      <xdr:rowOff>60960</xdr:rowOff>
    </xdr:from>
    <xdr:to>
      <xdr:col>23</xdr:col>
      <xdr:colOff>38100</xdr:colOff>
      <xdr:row>64</xdr:row>
      <xdr:rowOff>68580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D8A4C3E7-4676-4016-BC97-C7E1BD0FEEDF}"/>
            </a:ext>
          </a:extLst>
        </xdr:cNvPr>
        <xdr:cNvCxnSpPr/>
      </xdr:nvCxnSpPr>
      <xdr:spPr>
        <a:xfrm>
          <a:off x="16642080" y="11902440"/>
          <a:ext cx="617220" cy="762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381000</xdr:colOff>
      <xdr:row>63</xdr:row>
      <xdr:rowOff>15240</xdr:rowOff>
    </xdr:from>
    <xdr:to>
      <xdr:col>22</xdr:col>
      <xdr:colOff>381000</xdr:colOff>
      <xdr:row>64</xdr:row>
      <xdr:rowOff>53340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38BCDEB-70CE-4C8C-8F76-D03E9A069B12}"/>
            </a:ext>
          </a:extLst>
        </xdr:cNvPr>
        <xdr:cNvCxnSpPr/>
      </xdr:nvCxnSpPr>
      <xdr:spPr>
        <a:xfrm>
          <a:off x="16992600" y="11673840"/>
          <a:ext cx="0" cy="22098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30480</xdr:colOff>
      <xdr:row>215</xdr:row>
      <xdr:rowOff>144780</xdr:rowOff>
    </xdr:from>
    <xdr:to>
      <xdr:col>10</xdr:col>
      <xdr:colOff>594360</xdr:colOff>
      <xdr:row>215</xdr:row>
      <xdr:rowOff>160020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579D227F-15C2-43F8-8A94-E1C13F0A23F7}"/>
            </a:ext>
          </a:extLst>
        </xdr:cNvPr>
        <xdr:cNvCxnSpPr/>
      </xdr:nvCxnSpPr>
      <xdr:spPr>
        <a:xfrm flipV="1">
          <a:off x="3147060" y="39601140"/>
          <a:ext cx="4480560" cy="15240"/>
        </a:xfrm>
        <a:prstGeom prst="line">
          <a:avLst/>
        </a:prstGeom>
        <a:ln w="444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1165860</xdr:colOff>
      <xdr:row>214</xdr:row>
      <xdr:rowOff>106680</xdr:rowOff>
    </xdr:from>
    <xdr:to>
      <xdr:col>12</xdr:col>
      <xdr:colOff>327660</xdr:colOff>
      <xdr:row>216</xdr:row>
      <xdr:rowOff>22860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88AA394E-C606-4E0C-846E-CFEBC2787303}"/>
            </a:ext>
          </a:extLst>
        </xdr:cNvPr>
        <xdr:cNvSpPr/>
      </xdr:nvSpPr>
      <xdr:spPr>
        <a:xfrm>
          <a:off x="8199120" y="39380160"/>
          <a:ext cx="1135380" cy="281940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GT" sz="1100"/>
            <a:t>SALES AVERAGE</a:t>
          </a:r>
        </a:p>
      </xdr:txBody>
    </xdr:sp>
    <xdr:clientData/>
  </xdr:twoCellAnchor>
  <xdr:twoCellAnchor>
    <xdr:from>
      <xdr:col>10</xdr:col>
      <xdr:colOff>609600</xdr:colOff>
      <xdr:row>215</xdr:row>
      <xdr:rowOff>64770</xdr:rowOff>
    </xdr:from>
    <xdr:to>
      <xdr:col>10</xdr:col>
      <xdr:colOff>1165860</xdr:colOff>
      <xdr:row>215</xdr:row>
      <xdr:rowOff>175260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9E0B8A2-428C-461C-BEBC-24AF153E2DC8}"/>
            </a:ext>
          </a:extLst>
        </xdr:cNvPr>
        <xdr:cNvCxnSpPr>
          <a:stCxn id="15" idx="1"/>
        </xdr:cNvCxnSpPr>
      </xdr:nvCxnSpPr>
      <xdr:spPr>
        <a:xfrm flipH="1">
          <a:off x="7642860" y="39521130"/>
          <a:ext cx="556260" cy="110490"/>
        </a:xfrm>
        <a:prstGeom prst="straightConnector1">
          <a:avLst/>
        </a:prstGeom>
        <a:ln w="254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30480</xdr:colOff>
      <xdr:row>212</xdr:row>
      <xdr:rowOff>60960</xdr:rowOff>
    </xdr:from>
    <xdr:to>
      <xdr:col>8</xdr:col>
      <xdr:colOff>30480</xdr:colOff>
      <xdr:row>216</xdr:row>
      <xdr:rowOff>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203655A-97E2-459B-A50A-8C88977AE99F}"/>
            </a:ext>
          </a:extLst>
        </xdr:cNvPr>
        <xdr:cNvCxnSpPr/>
      </xdr:nvCxnSpPr>
      <xdr:spPr>
        <a:xfrm>
          <a:off x="5844540" y="38968680"/>
          <a:ext cx="0" cy="670560"/>
        </a:xfrm>
        <a:prstGeom prst="line">
          <a:avLst/>
        </a:prstGeom>
        <a:ln w="381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175260</xdr:colOff>
      <xdr:row>212</xdr:row>
      <xdr:rowOff>60960</xdr:rowOff>
    </xdr:from>
    <xdr:to>
      <xdr:col>8</xdr:col>
      <xdr:colOff>182880</xdr:colOff>
      <xdr:row>213</xdr:row>
      <xdr:rowOff>175260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ACC9C2A8-AAF7-4FA7-9E56-34F98F8111D1}"/>
            </a:ext>
          </a:extLst>
        </xdr:cNvPr>
        <xdr:cNvCxnSpPr/>
      </xdr:nvCxnSpPr>
      <xdr:spPr>
        <a:xfrm>
          <a:off x="5989320" y="38968680"/>
          <a:ext cx="7620" cy="297180"/>
        </a:xfrm>
        <a:prstGeom prst="line">
          <a:avLst/>
        </a:prstGeom>
        <a:ln w="38100">
          <a:solidFill>
            <a:srgbClr val="7030A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190500</xdr:colOff>
      <xdr:row>214</xdr:row>
      <xdr:rowOff>45720</xdr:rowOff>
    </xdr:from>
    <xdr:to>
      <xdr:col>8</xdr:col>
      <xdr:colOff>198120</xdr:colOff>
      <xdr:row>215</xdr:row>
      <xdr:rowOff>160020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4A7FC427-479C-4C07-80F0-6946B3CF003B}"/>
            </a:ext>
          </a:extLst>
        </xdr:cNvPr>
        <xdr:cNvCxnSpPr/>
      </xdr:nvCxnSpPr>
      <xdr:spPr>
        <a:xfrm>
          <a:off x="6004560" y="39319200"/>
          <a:ext cx="7620" cy="297180"/>
        </a:xfrm>
        <a:prstGeom prst="line">
          <a:avLst/>
        </a:prstGeom>
        <a:ln w="38100">
          <a:solidFill>
            <a:srgbClr val="0CF222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198120</xdr:colOff>
      <xdr:row>211</xdr:row>
      <xdr:rowOff>114300</xdr:rowOff>
    </xdr:from>
    <xdr:to>
      <xdr:col>6</xdr:col>
      <xdr:colOff>754380</xdr:colOff>
      <xdr:row>213</xdr:row>
      <xdr:rowOff>30480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0D4EF82D-33EA-4136-BD25-0587B76EF6B5}"/>
            </a:ext>
          </a:extLst>
        </xdr:cNvPr>
        <xdr:cNvSpPr/>
      </xdr:nvSpPr>
      <xdr:spPr>
        <a:xfrm>
          <a:off x="3314700" y="38839140"/>
          <a:ext cx="1836420" cy="281940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GT" sz="1100"/>
            <a:t>Total</a:t>
          </a:r>
          <a:r>
            <a:rPr lang="es-GT" sz="1100" baseline="0"/>
            <a:t> Variation = SST</a:t>
          </a:r>
          <a:endParaRPr lang="es-GT" sz="1100"/>
        </a:p>
      </xdr:txBody>
    </xdr:sp>
    <xdr:clientData/>
  </xdr:twoCellAnchor>
  <xdr:twoCellAnchor>
    <xdr:from>
      <xdr:col>8</xdr:col>
      <xdr:colOff>594360</xdr:colOff>
      <xdr:row>209</xdr:row>
      <xdr:rowOff>91440</xdr:rowOff>
    </xdr:from>
    <xdr:to>
      <xdr:col>10</xdr:col>
      <xdr:colOff>1211580</xdr:colOff>
      <xdr:row>211</xdr:row>
      <xdr:rowOff>7620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3D8BDCE5-EA96-468A-8DEA-879D438DBE85}"/>
            </a:ext>
          </a:extLst>
        </xdr:cNvPr>
        <xdr:cNvSpPr/>
      </xdr:nvSpPr>
      <xdr:spPr>
        <a:xfrm>
          <a:off x="6408420" y="38450520"/>
          <a:ext cx="1836420" cy="281940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UnExplained</a:t>
          </a:r>
          <a:r>
            <a:rPr lang="es-GT" sz="1100" baseline="0"/>
            <a:t> Variation = SST</a:t>
          </a:r>
          <a:endParaRPr lang="es-GT" sz="1100"/>
        </a:p>
      </xdr:txBody>
    </xdr:sp>
    <xdr:clientData/>
  </xdr:twoCellAnchor>
  <xdr:twoCellAnchor>
    <xdr:from>
      <xdr:col>8</xdr:col>
      <xdr:colOff>205740</xdr:colOff>
      <xdr:row>210</xdr:row>
      <xdr:rowOff>30480</xdr:rowOff>
    </xdr:from>
    <xdr:to>
      <xdr:col>8</xdr:col>
      <xdr:colOff>601980</xdr:colOff>
      <xdr:row>212</xdr:row>
      <xdr:rowOff>121920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DC18890-A889-4F65-A13B-A48309D1CBC7}"/>
            </a:ext>
          </a:extLst>
        </xdr:cNvPr>
        <xdr:cNvCxnSpPr/>
      </xdr:nvCxnSpPr>
      <xdr:spPr>
        <a:xfrm flipH="1">
          <a:off x="6019800" y="38572440"/>
          <a:ext cx="396240" cy="457200"/>
        </a:xfrm>
        <a:prstGeom prst="straightConnector1">
          <a:avLst/>
        </a:prstGeom>
        <a:ln w="254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480060</xdr:colOff>
      <xdr:row>213</xdr:row>
      <xdr:rowOff>114300</xdr:rowOff>
    </xdr:from>
    <xdr:to>
      <xdr:col>10</xdr:col>
      <xdr:colOff>853440</xdr:colOff>
      <xdr:row>215</xdr:row>
      <xdr:rowOff>30480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AE5CE861-9E56-48DE-926E-4822DDE6649E}"/>
            </a:ext>
          </a:extLst>
        </xdr:cNvPr>
        <xdr:cNvSpPr/>
      </xdr:nvSpPr>
      <xdr:spPr>
        <a:xfrm>
          <a:off x="6294120" y="39204900"/>
          <a:ext cx="1592580" cy="281940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GT" sz="1100"/>
            <a:t>Explained Variation=SSR</a:t>
          </a:r>
        </a:p>
      </xdr:txBody>
    </xdr:sp>
    <xdr:clientData/>
  </xdr:twoCellAnchor>
  <xdr:twoCellAnchor>
    <xdr:from>
      <xdr:col>8</xdr:col>
      <xdr:colOff>236220</xdr:colOff>
      <xdr:row>214</xdr:row>
      <xdr:rowOff>68580</xdr:rowOff>
    </xdr:from>
    <xdr:to>
      <xdr:col>8</xdr:col>
      <xdr:colOff>480060</xdr:colOff>
      <xdr:row>214</xdr:row>
      <xdr:rowOff>175260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6AB02D25-0EE0-4088-91A5-99B3E23E6240}"/>
            </a:ext>
          </a:extLst>
        </xdr:cNvPr>
        <xdr:cNvCxnSpPr/>
      </xdr:nvCxnSpPr>
      <xdr:spPr>
        <a:xfrm flipH="1">
          <a:off x="6050280" y="39342060"/>
          <a:ext cx="243840" cy="106680"/>
        </a:xfrm>
        <a:prstGeom prst="straightConnector1">
          <a:avLst/>
        </a:prstGeom>
        <a:ln w="254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457200</xdr:colOff>
      <xdr:row>207</xdr:row>
      <xdr:rowOff>106680</xdr:rowOff>
    </xdr:from>
    <xdr:to>
      <xdr:col>18</xdr:col>
      <xdr:colOff>99060</xdr:colOff>
      <xdr:row>222</xdr:row>
      <xdr:rowOff>106680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47EFCB72-CDCE-43D8-A229-8C41E6E1D2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12</xdr:col>
      <xdr:colOff>0</xdr:colOff>
      <xdr:row>225</xdr:row>
      <xdr:rowOff>0</xdr:rowOff>
    </xdr:from>
    <xdr:to>
      <xdr:col>17</xdr:col>
      <xdr:colOff>15240</xdr:colOff>
      <xdr:row>240</xdr:row>
      <xdr:rowOff>160020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6E08F008-12BF-46D5-9AEC-24A5B741B3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23</xdr:col>
      <xdr:colOff>156210</xdr:colOff>
      <xdr:row>15</xdr:row>
      <xdr:rowOff>167640</xdr:rowOff>
    </xdr:from>
    <xdr:to>
      <xdr:col>30</xdr:col>
      <xdr:colOff>461010</xdr:colOff>
      <xdr:row>30</xdr:row>
      <xdr:rowOff>167640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869AA92D-617C-4A5E-9F6B-EEDF73A6873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19</xdr:col>
      <xdr:colOff>0</xdr:colOff>
      <xdr:row>204</xdr:row>
      <xdr:rowOff>152400</xdr:rowOff>
    </xdr:from>
    <xdr:to>
      <xdr:col>27</xdr:col>
      <xdr:colOff>304800</xdr:colOff>
      <xdr:row>219</xdr:row>
      <xdr:rowOff>152400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6EC78CEF-6017-4E04-B489-EC06EE0BEE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19</xdr:col>
      <xdr:colOff>312420</xdr:colOff>
      <xdr:row>213</xdr:row>
      <xdr:rowOff>38100</xdr:rowOff>
    </xdr:from>
    <xdr:to>
      <xdr:col>26</xdr:col>
      <xdr:colOff>525780</xdr:colOff>
      <xdr:row>213</xdr:row>
      <xdr:rowOff>53340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ED8C9F3-248E-446D-A772-2F86E44D3CED}"/>
            </a:ext>
          </a:extLst>
        </xdr:cNvPr>
        <xdr:cNvCxnSpPr/>
      </xdr:nvCxnSpPr>
      <xdr:spPr>
        <a:xfrm flipV="1">
          <a:off x="15468600" y="39128700"/>
          <a:ext cx="4480560" cy="15240"/>
        </a:xfrm>
        <a:prstGeom prst="line">
          <a:avLst/>
        </a:prstGeom>
        <a:ln w="444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22860</xdr:colOff>
      <xdr:row>205</xdr:row>
      <xdr:rowOff>68580</xdr:rowOff>
    </xdr:from>
    <xdr:to>
      <xdr:col>26</xdr:col>
      <xdr:colOff>327660</xdr:colOff>
      <xdr:row>221</xdr:row>
      <xdr:rowOff>83820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1541E0B0-8C3C-49F0-93A0-71E87BF215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21</xdr:col>
      <xdr:colOff>114300</xdr:colOff>
      <xdr:row>208</xdr:row>
      <xdr:rowOff>45720</xdr:rowOff>
    </xdr:from>
    <xdr:to>
      <xdr:col>23</xdr:col>
      <xdr:colOff>266700</xdr:colOff>
      <xdr:row>209</xdr:row>
      <xdr:rowOff>144780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76273D51-3EEB-4E1C-9581-EA0781149E3E}"/>
            </a:ext>
          </a:extLst>
        </xdr:cNvPr>
        <xdr:cNvSpPr/>
      </xdr:nvSpPr>
      <xdr:spPr>
        <a:xfrm>
          <a:off x="16489680" y="38221920"/>
          <a:ext cx="1371600" cy="281940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GT" sz="1100"/>
            <a:t>Total</a:t>
          </a:r>
          <a:r>
            <a:rPr lang="es-GT" sz="1100" baseline="0"/>
            <a:t> Variation = SST</a:t>
          </a:r>
          <a:endParaRPr lang="es-GT" sz="1100"/>
        </a:p>
      </xdr:txBody>
    </xdr:sp>
    <xdr:clientData/>
  </xdr:twoCellAnchor>
  <xdr:twoCellAnchor>
    <xdr:from>
      <xdr:col>24</xdr:col>
      <xdr:colOff>0</xdr:colOff>
      <xdr:row>209</xdr:row>
      <xdr:rowOff>38100</xdr:rowOff>
    </xdr:from>
    <xdr:to>
      <xdr:col>24</xdr:col>
      <xdr:colOff>7620</xdr:colOff>
      <xdr:row>213</xdr:row>
      <xdr:rowOff>53340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D51FF4FC-E736-434C-80A8-D532460FEA18}"/>
            </a:ext>
          </a:extLst>
        </xdr:cNvPr>
        <xdr:cNvCxnSpPr/>
      </xdr:nvCxnSpPr>
      <xdr:spPr>
        <a:xfrm>
          <a:off x="18204180" y="38397180"/>
          <a:ext cx="7620" cy="746760"/>
        </a:xfrm>
        <a:prstGeom prst="line">
          <a:avLst/>
        </a:prstGeom>
        <a:ln w="381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266700</xdr:colOff>
      <xdr:row>210</xdr:row>
      <xdr:rowOff>99060</xdr:rowOff>
    </xdr:from>
    <xdr:to>
      <xdr:col>24</xdr:col>
      <xdr:colOff>266700</xdr:colOff>
      <xdr:row>213</xdr:row>
      <xdr:rowOff>60960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A09B7829-988B-419A-952D-0150DB690A93}"/>
            </a:ext>
          </a:extLst>
        </xdr:cNvPr>
        <xdr:cNvCxnSpPr/>
      </xdr:nvCxnSpPr>
      <xdr:spPr>
        <a:xfrm>
          <a:off x="18470880" y="38641020"/>
          <a:ext cx="0" cy="510540"/>
        </a:xfrm>
        <a:prstGeom prst="line">
          <a:avLst/>
        </a:prstGeom>
        <a:ln w="38100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601980</xdr:colOff>
      <xdr:row>210</xdr:row>
      <xdr:rowOff>160020</xdr:rowOff>
    </xdr:from>
    <xdr:to>
      <xdr:col>27</xdr:col>
      <xdr:colOff>144780</xdr:colOff>
      <xdr:row>212</xdr:row>
      <xdr:rowOff>76200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F0F9E86E-97CD-4F86-9906-D21D7F04ADCF}"/>
            </a:ext>
          </a:extLst>
        </xdr:cNvPr>
        <xdr:cNvSpPr/>
      </xdr:nvSpPr>
      <xdr:spPr>
        <a:xfrm>
          <a:off x="18806160" y="38701980"/>
          <a:ext cx="1371600" cy="281940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GT" sz="1100"/>
            <a:t>Total</a:t>
          </a:r>
          <a:r>
            <a:rPr lang="es-GT" sz="1100" baseline="0"/>
            <a:t> Variation = SST</a:t>
          </a:r>
          <a:endParaRPr lang="es-GT" sz="1100"/>
        </a:p>
      </xdr:txBody>
    </xdr:sp>
    <xdr:clientData/>
  </xdr:twoCellAnchor>
  <xdr:twoCellAnchor>
    <xdr:from>
      <xdr:col>41</xdr:col>
      <xdr:colOff>209550</xdr:colOff>
      <xdr:row>1</xdr:row>
      <xdr:rowOff>121920</xdr:rowOff>
    </xdr:from>
    <xdr:to>
      <xdr:col>48</xdr:col>
      <xdr:colOff>514350</xdr:colOff>
      <xdr:row>16</xdr:row>
      <xdr:rowOff>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BE917AC9-F625-4B13-883E-AC8C6380D4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41</xdr:col>
      <xdr:colOff>201930</xdr:colOff>
      <xdr:row>1</xdr:row>
      <xdr:rowOff>129540</xdr:rowOff>
    </xdr:from>
    <xdr:to>
      <xdr:col>48</xdr:col>
      <xdr:colOff>506730</xdr:colOff>
      <xdr:row>16</xdr:row>
      <xdr:rowOff>7620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DFDB5983-33F4-4880-A965-19AB6B1DE86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41</xdr:col>
      <xdr:colOff>194310</xdr:colOff>
      <xdr:row>1</xdr:row>
      <xdr:rowOff>137160</xdr:rowOff>
    </xdr:from>
    <xdr:to>
      <xdr:col>48</xdr:col>
      <xdr:colOff>499110</xdr:colOff>
      <xdr:row>16</xdr:row>
      <xdr:rowOff>15240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49778CD4-1836-4C51-B755-6F577E6E57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0.50778</cdr:x>
      <cdr:y>0.20898</cdr:y>
    </cdr:from>
    <cdr:to>
      <cdr:x>0.65917</cdr:x>
      <cdr:y>0.29793</cdr:y>
    </cdr:to>
    <cdr:cxnSp macro="">
      <cdr:nvCxnSpPr>
        <cdr:cNvPr id="2" name="Straight Arrow Connector 1">
          <a:extLst xmlns:a="http://schemas.openxmlformats.org/drawingml/2006/main">
            <a:ext uri="{FF2B5EF4-FFF2-40B4-BE49-F238E27FC236}">
              <a16:creationId xmlns:a16="http://schemas.microsoft.com/office/drawing/2014/main" id="{5DC18890-A889-4F65-A13B-A48309D1CBC7}"/>
            </a:ext>
          </a:extLst>
        </cdr:cNvPr>
        <cdr:cNvCxnSpPr/>
      </cdr:nvCxnSpPr>
      <cdr:spPr>
        <a:xfrm xmlns:a="http://schemas.openxmlformats.org/drawingml/2006/main">
          <a:off x="2321560" y="614680"/>
          <a:ext cx="692150" cy="261620"/>
        </a:xfrm>
        <a:prstGeom xmlns:a="http://schemas.openxmlformats.org/drawingml/2006/main" prst="straightConnector1">
          <a:avLst/>
        </a:prstGeom>
        <a:ln xmlns:a="http://schemas.openxmlformats.org/drawingml/2006/main" w="25400">
          <a:solidFill>
            <a:schemeClr val="tx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15240</xdr:colOff>
      <xdr:row>0</xdr:row>
      <xdr:rowOff>0</xdr:rowOff>
    </xdr:from>
    <xdr:to>
      <xdr:col>12</xdr:col>
      <xdr:colOff>937260</xdr:colOff>
      <xdr:row>1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CE7A66-A484-49F7-AF51-9928B198CF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2080" y="0"/>
          <a:ext cx="922020" cy="274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323850</xdr:colOff>
      <xdr:row>207</xdr:row>
      <xdr:rowOff>121920</xdr:rowOff>
    </xdr:from>
    <xdr:to>
      <xdr:col>10</xdr:col>
      <xdr:colOff>979170</xdr:colOff>
      <xdr:row>222</xdr:row>
      <xdr:rowOff>121920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E2AA39E-1DF2-43BE-B7BB-1365918AA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1017270</xdr:colOff>
      <xdr:row>205</xdr:row>
      <xdr:rowOff>175260</xdr:rowOff>
    </xdr:from>
    <xdr:to>
      <xdr:col>15</xdr:col>
      <xdr:colOff>491490</xdr:colOff>
      <xdr:row>222</xdr:row>
      <xdr:rowOff>7620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868150-398D-4CDC-A4D4-3357B0B7D75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24</xdr:col>
      <xdr:colOff>30480</xdr:colOff>
      <xdr:row>64</xdr:row>
      <xdr:rowOff>60960</xdr:rowOff>
    </xdr:from>
    <xdr:to>
      <xdr:col>25</xdr:col>
      <xdr:colOff>38100</xdr:colOff>
      <xdr:row>64</xdr:row>
      <xdr:rowOff>68580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D36DE65-7100-46B5-8860-D02405FEEFD8}"/>
            </a:ext>
          </a:extLst>
        </xdr:cNvPr>
        <xdr:cNvCxnSpPr/>
      </xdr:nvCxnSpPr>
      <xdr:spPr>
        <a:xfrm>
          <a:off x="17015460" y="11902440"/>
          <a:ext cx="617220" cy="762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381000</xdr:colOff>
      <xdr:row>63</xdr:row>
      <xdr:rowOff>15240</xdr:rowOff>
    </xdr:from>
    <xdr:to>
      <xdr:col>24</xdr:col>
      <xdr:colOff>381000</xdr:colOff>
      <xdr:row>64</xdr:row>
      <xdr:rowOff>53340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4AB666E-FD8D-4569-86F9-9523DE63EB7B}"/>
            </a:ext>
          </a:extLst>
        </xdr:cNvPr>
        <xdr:cNvCxnSpPr/>
      </xdr:nvCxnSpPr>
      <xdr:spPr>
        <a:xfrm>
          <a:off x="17365980" y="11673840"/>
          <a:ext cx="0" cy="22098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266700</xdr:colOff>
      <xdr:row>4</xdr:row>
      <xdr:rowOff>45720</xdr:rowOff>
    </xdr:from>
    <xdr:to>
      <xdr:col>32</xdr:col>
      <xdr:colOff>571500</xdr:colOff>
      <xdr:row>19</xdr:row>
      <xdr:rowOff>45720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42FB1110-F53B-4395-AF9F-C4B4D1971C6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25</xdr:col>
      <xdr:colOff>259080</xdr:colOff>
      <xdr:row>1</xdr:row>
      <xdr:rowOff>213360</xdr:rowOff>
    </xdr:from>
    <xdr:to>
      <xdr:col>32</xdr:col>
      <xdr:colOff>563880</xdr:colOff>
      <xdr:row>16</xdr:row>
      <xdr:rowOff>91440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FA1D4C4-C498-4FC9-BAF6-F8F5857BC0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33</xdr:col>
      <xdr:colOff>586740</xdr:colOff>
      <xdr:row>26</xdr:row>
      <xdr:rowOff>53340</xdr:rowOff>
    </xdr:from>
    <xdr:to>
      <xdr:col>41</xdr:col>
      <xdr:colOff>281940</xdr:colOff>
      <xdr:row>41</xdr:row>
      <xdr:rowOff>53340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F554919E-8EEF-4704-9DF1-DCDC0C94846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34</xdr:col>
      <xdr:colOff>60960</xdr:colOff>
      <xdr:row>24</xdr:row>
      <xdr:rowOff>99060</xdr:rowOff>
    </xdr:from>
    <xdr:to>
      <xdr:col>41</xdr:col>
      <xdr:colOff>365760</xdr:colOff>
      <xdr:row>39</xdr:row>
      <xdr:rowOff>99060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4885DA9A-6060-4ED6-B8EA-78AD53013C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34</xdr:col>
      <xdr:colOff>121920</xdr:colOff>
      <xdr:row>25</xdr:row>
      <xdr:rowOff>99060</xdr:rowOff>
    </xdr:from>
    <xdr:to>
      <xdr:col>41</xdr:col>
      <xdr:colOff>426720</xdr:colOff>
      <xdr:row>40</xdr:row>
      <xdr:rowOff>99060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BBBD957E-0F12-4077-8CFD-5EC871230B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1DCDAA-C308-4D63-AE2A-00C86F73866D}">
  <dimension ref="A1:M25"/>
  <sheetViews>
    <sheetView workbookViewId="0">
      <selection activeCell="J13" sqref="J13"/>
    </sheetView>
  </sheetViews>
  <sheetFormatPr defaultRowHeight="14.4" x14ac:dyDescent="0.3"/>
  <cols>
    <col min="10" max="10" width="15.109375" bestFit="1" customWidth="1"/>
    <col min="11" max="11" width="8.77734375" bestFit="1" customWidth="1"/>
    <col min="12" max="12" width="23.88671875" bestFit="1" customWidth="1"/>
    <col min="13" max="13" width="20" bestFit="1" customWidth="1"/>
  </cols>
  <sheetData>
    <row r="1" spans="1:13" ht="24.6" customHeight="1" x14ac:dyDescent="0.3">
      <c r="I1" t="s">
        <v>23</v>
      </c>
      <c r="J1" t="s">
        <v>33</v>
      </c>
      <c r="K1" t="s">
        <v>26</v>
      </c>
    </row>
    <row r="2" spans="1:13" x14ac:dyDescent="0.3">
      <c r="B2" t="s">
        <v>4</v>
      </c>
      <c r="C2" t="s">
        <v>5</v>
      </c>
      <c r="D2" t="s">
        <v>0</v>
      </c>
      <c r="E2" t="s">
        <v>1</v>
      </c>
      <c r="F2" t="s">
        <v>2</v>
      </c>
      <c r="G2" t="s">
        <v>3</v>
      </c>
      <c r="H2" t="s">
        <v>13</v>
      </c>
      <c r="I2" t="s">
        <v>24</v>
      </c>
      <c r="J2" t="s">
        <v>25</v>
      </c>
      <c r="K2" t="s">
        <v>27</v>
      </c>
      <c r="L2" t="s">
        <v>15</v>
      </c>
      <c r="M2" t="s">
        <v>16</v>
      </c>
    </row>
    <row r="3" spans="1:13" x14ac:dyDescent="0.3">
      <c r="B3">
        <v>2</v>
      </c>
      <c r="C3">
        <v>69</v>
      </c>
      <c r="D3">
        <f>B3-$B$14</f>
        <v>-2.8</v>
      </c>
      <c r="E3">
        <f>C3-$C$14</f>
        <v>-8.7999999999999972</v>
      </c>
      <c r="F3">
        <f>D3*E3</f>
        <v>24.63999999999999</v>
      </c>
      <c r="G3">
        <f>D3^2</f>
        <v>7.839999999999999</v>
      </c>
      <c r="H3">
        <f>$H$21+($H$16*B3)</f>
        <v>64.520710059171591</v>
      </c>
      <c r="I3">
        <f>C3-H3</f>
        <v>4.4792899408284086</v>
      </c>
      <c r="J3">
        <f>I3^2</f>
        <v>20.064038374006568</v>
      </c>
      <c r="K3">
        <f>C3-$C$14</f>
        <v>-8.7999999999999972</v>
      </c>
      <c r="L3">
        <f>K3^2</f>
        <v>77.439999999999955</v>
      </c>
    </row>
    <row r="4" spans="1:13" x14ac:dyDescent="0.3">
      <c r="B4">
        <v>9</v>
      </c>
      <c r="C4">
        <v>98</v>
      </c>
      <c r="D4">
        <f t="shared" ref="D4:D12" si="0">B4-$B$14</f>
        <v>4.2</v>
      </c>
      <c r="E4">
        <f t="shared" ref="E4:E12" si="1">C4-$C$14</f>
        <v>20.200000000000003</v>
      </c>
      <c r="F4">
        <f t="shared" ref="F4:F12" si="2">D4*E4</f>
        <v>84.840000000000018</v>
      </c>
      <c r="G4">
        <f t="shared" ref="G4:G12" si="3">D4^2</f>
        <v>17.64</v>
      </c>
      <c r="H4">
        <f t="shared" ref="H4:H12" si="4">$H$21+($H$16*B4)</f>
        <v>97.718934911242599</v>
      </c>
      <c r="I4">
        <f t="shared" ref="I4:I12" si="5">C4-H4</f>
        <v>0.28106508875740133</v>
      </c>
      <c r="J4">
        <f t="shared" ref="J4:J12" si="6">I4^2</f>
        <v>7.8997584118205885E-2</v>
      </c>
      <c r="K4">
        <f t="shared" ref="K4:K12" si="7">C4-$C$14</f>
        <v>20.200000000000003</v>
      </c>
      <c r="L4">
        <f t="shared" ref="L4:L12" si="8">K4^2</f>
        <v>408.04000000000013</v>
      </c>
    </row>
    <row r="5" spans="1:13" x14ac:dyDescent="0.3">
      <c r="B5">
        <v>5</v>
      </c>
      <c r="C5">
        <v>82</v>
      </c>
      <c r="D5">
        <f t="shared" si="0"/>
        <v>0.20000000000000018</v>
      </c>
      <c r="E5">
        <f t="shared" si="1"/>
        <v>4.2000000000000028</v>
      </c>
      <c r="F5">
        <f t="shared" si="2"/>
        <v>0.8400000000000013</v>
      </c>
      <c r="G5">
        <f t="shared" si="3"/>
        <v>4.000000000000007E-2</v>
      </c>
      <c r="H5">
        <f t="shared" si="4"/>
        <v>78.748520710059168</v>
      </c>
      <c r="I5">
        <f t="shared" si="5"/>
        <v>3.251479289940832</v>
      </c>
      <c r="J5">
        <f t="shared" si="6"/>
        <v>10.572117572914138</v>
      </c>
      <c r="K5">
        <f t="shared" si="7"/>
        <v>4.2000000000000028</v>
      </c>
      <c r="L5">
        <f t="shared" si="8"/>
        <v>17.640000000000025</v>
      </c>
    </row>
    <row r="6" spans="1:13" x14ac:dyDescent="0.3">
      <c r="B6">
        <v>5</v>
      </c>
      <c r="C6">
        <v>77</v>
      </c>
      <c r="D6">
        <f t="shared" si="0"/>
        <v>0.20000000000000018</v>
      </c>
      <c r="E6">
        <f t="shared" si="1"/>
        <v>-0.79999999999999716</v>
      </c>
      <c r="F6">
        <f t="shared" si="2"/>
        <v>-0.15999999999999959</v>
      </c>
      <c r="G6">
        <f t="shared" si="3"/>
        <v>4.000000000000007E-2</v>
      </c>
      <c r="H6">
        <f t="shared" si="4"/>
        <v>78.748520710059168</v>
      </c>
      <c r="I6">
        <f t="shared" si="5"/>
        <v>-1.748520710059168</v>
      </c>
      <c r="J6">
        <f t="shared" si="6"/>
        <v>3.0573246735058168</v>
      </c>
      <c r="K6">
        <f t="shared" si="7"/>
        <v>-0.79999999999999716</v>
      </c>
      <c r="L6">
        <f t="shared" si="8"/>
        <v>0.63999999999999546</v>
      </c>
    </row>
    <row r="7" spans="1:13" x14ac:dyDescent="0.3">
      <c r="B7">
        <v>3</v>
      </c>
      <c r="C7">
        <v>71</v>
      </c>
      <c r="D7">
        <f t="shared" si="0"/>
        <v>-1.7999999999999998</v>
      </c>
      <c r="E7">
        <f t="shared" si="1"/>
        <v>-6.7999999999999972</v>
      </c>
      <c r="F7">
        <f t="shared" si="2"/>
        <v>12.239999999999993</v>
      </c>
      <c r="G7">
        <f t="shared" si="3"/>
        <v>3.2399999999999993</v>
      </c>
      <c r="H7">
        <f t="shared" si="4"/>
        <v>69.263313609467446</v>
      </c>
      <c r="I7">
        <f t="shared" si="5"/>
        <v>1.7366863905325545</v>
      </c>
      <c r="J7">
        <f t="shared" si="6"/>
        <v>3.0160796190609922</v>
      </c>
      <c r="K7">
        <f>C7-$C$14</f>
        <v>-6.7999999999999972</v>
      </c>
      <c r="L7">
        <f t="shared" si="8"/>
        <v>46.239999999999959</v>
      </c>
    </row>
    <row r="8" spans="1:13" x14ac:dyDescent="0.3">
      <c r="B8">
        <v>7</v>
      </c>
      <c r="C8">
        <v>84</v>
      </c>
      <c r="D8">
        <f t="shared" si="0"/>
        <v>2.2000000000000002</v>
      </c>
      <c r="E8">
        <f t="shared" si="1"/>
        <v>6.2000000000000028</v>
      </c>
      <c r="F8">
        <f t="shared" si="2"/>
        <v>13.640000000000008</v>
      </c>
      <c r="G8">
        <f t="shared" si="3"/>
        <v>4.8400000000000007</v>
      </c>
      <c r="H8">
        <f t="shared" si="4"/>
        <v>88.23372781065089</v>
      </c>
      <c r="I8">
        <f t="shared" si="5"/>
        <v>-4.2337278106508904</v>
      </c>
      <c r="J8">
        <f t="shared" si="6"/>
        <v>17.924451174678783</v>
      </c>
      <c r="K8">
        <f t="shared" si="7"/>
        <v>6.2000000000000028</v>
      </c>
      <c r="L8">
        <f t="shared" si="8"/>
        <v>38.440000000000033</v>
      </c>
    </row>
    <row r="9" spans="1:13" x14ac:dyDescent="0.3">
      <c r="B9">
        <v>1</v>
      </c>
      <c r="C9">
        <v>55</v>
      </c>
      <c r="D9">
        <f t="shared" si="0"/>
        <v>-3.8</v>
      </c>
      <c r="E9">
        <f t="shared" si="1"/>
        <v>-22.799999999999997</v>
      </c>
      <c r="F9">
        <f t="shared" si="2"/>
        <v>86.639999999999986</v>
      </c>
      <c r="G9">
        <f t="shared" si="3"/>
        <v>14.44</v>
      </c>
      <c r="H9">
        <f t="shared" si="4"/>
        <v>59.778106508875737</v>
      </c>
      <c r="I9">
        <f t="shared" si="5"/>
        <v>-4.7781065088757373</v>
      </c>
      <c r="J9">
        <f t="shared" si="6"/>
        <v>22.830301810160687</v>
      </c>
      <c r="K9">
        <f t="shared" si="7"/>
        <v>-22.799999999999997</v>
      </c>
      <c r="L9">
        <f t="shared" si="8"/>
        <v>519.83999999999992</v>
      </c>
    </row>
    <row r="10" spans="1:13" x14ac:dyDescent="0.3">
      <c r="B10">
        <v>8</v>
      </c>
      <c r="C10">
        <v>94</v>
      </c>
      <c r="D10">
        <f t="shared" si="0"/>
        <v>3.2</v>
      </c>
      <c r="E10">
        <f t="shared" si="1"/>
        <v>16.200000000000003</v>
      </c>
      <c r="F10">
        <f t="shared" si="2"/>
        <v>51.840000000000011</v>
      </c>
      <c r="G10">
        <f t="shared" si="3"/>
        <v>10.240000000000002</v>
      </c>
      <c r="H10">
        <f t="shared" si="4"/>
        <v>92.976331360946745</v>
      </c>
      <c r="I10">
        <f t="shared" si="5"/>
        <v>1.0236686390532554</v>
      </c>
      <c r="J10">
        <f t="shared" si="6"/>
        <v>1.0478974825811442</v>
      </c>
      <c r="K10">
        <f t="shared" si="7"/>
        <v>16.200000000000003</v>
      </c>
      <c r="L10">
        <f t="shared" si="8"/>
        <v>262.44000000000011</v>
      </c>
    </row>
    <row r="11" spans="1:13" x14ac:dyDescent="0.3">
      <c r="B11">
        <v>6</v>
      </c>
      <c r="C11">
        <v>84</v>
      </c>
      <c r="D11">
        <f t="shared" si="0"/>
        <v>1.2000000000000002</v>
      </c>
      <c r="E11">
        <f t="shared" si="1"/>
        <v>6.2000000000000028</v>
      </c>
      <c r="F11">
        <f t="shared" si="2"/>
        <v>7.4400000000000048</v>
      </c>
      <c r="G11">
        <f t="shared" si="3"/>
        <v>1.4400000000000004</v>
      </c>
      <c r="H11">
        <f t="shared" si="4"/>
        <v>83.491124260355036</v>
      </c>
      <c r="I11">
        <f t="shared" si="5"/>
        <v>0.50887573964496369</v>
      </c>
      <c r="J11">
        <f t="shared" si="6"/>
        <v>0.25895451839920886</v>
      </c>
      <c r="K11">
        <f t="shared" si="7"/>
        <v>6.2000000000000028</v>
      </c>
      <c r="L11">
        <f t="shared" si="8"/>
        <v>38.440000000000033</v>
      </c>
    </row>
    <row r="12" spans="1:13" x14ac:dyDescent="0.3">
      <c r="B12">
        <v>2</v>
      </c>
      <c r="C12">
        <v>64</v>
      </c>
      <c r="D12">
        <f t="shared" si="0"/>
        <v>-2.8</v>
      </c>
      <c r="E12">
        <f t="shared" si="1"/>
        <v>-13.799999999999997</v>
      </c>
      <c r="F12">
        <f t="shared" si="2"/>
        <v>38.639999999999986</v>
      </c>
      <c r="G12">
        <f t="shared" si="3"/>
        <v>7.839999999999999</v>
      </c>
      <c r="H12">
        <f t="shared" si="4"/>
        <v>64.520710059171591</v>
      </c>
      <c r="I12">
        <f t="shared" si="5"/>
        <v>-0.52071005917159141</v>
      </c>
      <c r="J12">
        <f t="shared" si="6"/>
        <v>0.27113896572248225</v>
      </c>
      <c r="K12">
        <f t="shared" si="7"/>
        <v>-13.799999999999997</v>
      </c>
      <c r="L12">
        <f t="shared" si="8"/>
        <v>190.43999999999991</v>
      </c>
    </row>
    <row r="13" spans="1:13" x14ac:dyDescent="0.3">
      <c r="A13" t="s">
        <v>6</v>
      </c>
      <c r="B13">
        <f>SUM(B3:B12)</f>
        <v>48</v>
      </c>
      <c r="C13">
        <f>SUM(C3:C12)</f>
        <v>778</v>
      </c>
      <c r="F13">
        <f>SUM(F3:F12)</f>
        <v>320.60000000000002</v>
      </c>
      <c r="G13">
        <f>SUM(G3:G12)</f>
        <v>67.599999999999994</v>
      </c>
      <c r="I13" s="1" t="s">
        <v>28</v>
      </c>
      <c r="J13">
        <f>SUM(J3:J12)</f>
        <v>79.121301775148027</v>
      </c>
      <c r="K13" s="1" t="s">
        <v>29</v>
      </c>
      <c r="L13">
        <f>SUM(L3:L12)</f>
        <v>1599.6000000000001</v>
      </c>
    </row>
    <row r="14" spans="1:13" x14ac:dyDescent="0.3">
      <c r="A14" t="s">
        <v>7</v>
      </c>
      <c r="B14">
        <f>AVERAGE(B3:B12)</f>
        <v>4.8</v>
      </c>
      <c r="C14">
        <f>AVERAGE(C3:C12)</f>
        <v>77.8</v>
      </c>
    </row>
    <row r="16" spans="1:13" x14ac:dyDescent="0.3">
      <c r="G16" t="s">
        <v>9</v>
      </c>
      <c r="H16">
        <f>F13/G13</f>
        <v>4.7426035502958586</v>
      </c>
    </row>
    <row r="21" spans="7:11" x14ac:dyDescent="0.3">
      <c r="G21" t="s">
        <v>11</v>
      </c>
      <c r="H21">
        <f>C14-(H16*B14)</f>
        <v>55.035502958579876</v>
      </c>
    </row>
    <row r="22" spans="7:11" x14ac:dyDescent="0.3">
      <c r="G22" t="s">
        <v>14</v>
      </c>
      <c r="H22" t="s">
        <v>14</v>
      </c>
      <c r="I22" t="s">
        <v>14</v>
      </c>
    </row>
    <row r="23" spans="7:11" x14ac:dyDescent="0.3">
      <c r="G23" t="s">
        <v>28</v>
      </c>
      <c r="H23">
        <f>J13</f>
        <v>79.121301775148027</v>
      </c>
      <c r="J23" t="s">
        <v>34</v>
      </c>
      <c r="K23">
        <v>10</v>
      </c>
    </row>
    <row r="24" spans="7:11" x14ac:dyDescent="0.3">
      <c r="G24" t="s">
        <v>44</v>
      </c>
      <c r="H24">
        <f>SQRT(H23/(K23-2))</f>
        <v>3.1448629098727823</v>
      </c>
    </row>
    <row r="25" spans="7:11" x14ac:dyDescent="0.3">
      <c r="G25" t="s">
        <v>36</v>
      </c>
      <c r="H25">
        <f>H24/SQRT(G13)</f>
        <v>0.38249729708395475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BA92E7-4EDC-47B5-B42B-6C6A0EAE6CA3}">
  <dimension ref="B2:K47"/>
  <sheetViews>
    <sheetView workbookViewId="0">
      <selection activeCell="K31" sqref="K31"/>
    </sheetView>
  </sheetViews>
  <sheetFormatPr defaultRowHeight="14.4" x14ac:dyDescent="0.3"/>
  <cols>
    <col min="4" max="4" width="16.5546875" bestFit="1" customWidth="1"/>
    <col min="6" max="6" width="17" bestFit="1" customWidth="1"/>
    <col min="8" max="8" width="19.44140625" bestFit="1" customWidth="1"/>
    <col min="9" max="9" width="12" bestFit="1" customWidth="1"/>
    <col min="10" max="11" width="12.109375" bestFit="1" customWidth="1"/>
  </cols>
  <sheetData>
    <row r="2" spans="2:4" x14ac:dyDescent="0.3">
      <c r="B2" t="s">
        <v>4</v>
      </c>
      <c r="C2" t="s">
        <v>5</v>
      </c>
    </row>
    <row r="3" spans="2:4" x14ac:dyDescent="0.3">
      <c r="B3">
        <v>2</v>
      </c>
      <c r="C3">
        <v>69</v>
      </c>
    </row>
    <row r="4" spans="2:4" x14ac:dyDescent="0.3">
      <c r="B4">
        <v>9</v>
      </c>
      <c r="C4">
        <v>98</v>
      </c>
    </row>
    <row r="5" spans="2:4" x14ac:dyDescent="0.3">
      <c r="B5">
        <v>5</v>
      </c>
      <c r="C5">
        <v>82</v>
      </c>
    </row>
    <row r="6" spans="2:4" x14ac:dyDescent="0.3">
      <c r="B6">
        <v>5</v>
      </c>
      <c r="C6">
        <v>77</v>
      </c>
    </row>
    <row r="7" spans="2:4" x14ac:dyDescent="0.3">
      <c r="B7">
        <v>3</v>
      </c>
      <c r="C7">
        <v>71</v>
      </c>
    </row>
    <row r="8" spans="2:4" x14ac:dyDescent="0.3">
      <c r="B8">
        <v>7</v>
      </c>
      <c r="C8">
        <v>84</v>
      </c>
    </row>
    <row r="9" spans="2:4" x14ac:dyDescent="0.3">
      <c r="B9">
        <v>1</v>
      </c>
      <c r="C9">
        <v>55</v>
      </c>
    </row>
    <row r="10" spans="2:4" x14ac:dyDescent="0.3">
      <c r="B10">
        <v>8</v>
      </c>
      <c r="C10">
        <v>94</v>
      </c>
    </row>
    <row r="11" spans="2:4" x14ac:dyDescent="0.3">
      <c r="B11">
        <v>6</v>
      </c>
      <c r="C11">
        <v>84</v>
      </c>
    </row>
    <row r="12" spans="2:4" x14ac:dyDescent="0.3">
      <c r="B12">
        <v>2</v>
      </c>
      <c r="C12">
        <v>64</v>
      </c>
    </row>
    <row r="14" spans="2:4" x14ac:dyDescent="0.3">
      <c r="C14" t="s">
        <v>45</v>
      </c>
    </row>
    <row r="15" spans="2:4" ht="15" thickBot="1" x14ac:dyDescent="0.35"/>
    <row r="16" spans="2:4" x14ac:dyDescent="0.3">
      <c r="C16" s="8" t="s">
        <v>46</v>
      </c>
      <c r="D16" s="8"/>
    </row>
    <row r="17" spans="3:11" x14ac:dyDescent="0.3">
      <c r="C17" s="5" t="s">
        <v>47</v>
      </c>
      <c r="D17" s="5">
        <v>0.97495477874395875</v>
      </c>
    </row>
    <row r="18" spans="3:11" x14ac:dyDescent="0.3">
      <c r="C18" s="5" t="s">
        <v>48</v>
      </c>
      <c r="D18" s="5">
        <v>0.95053682059568145</v>
      </c>
    </row>
    <row r="19" spans="3:11" x14ac:dyDescent="0.3">
      <c r="C19" s="5" t="s">
        <v>49</v>
      </c>
      <c r="D19" s="5">
        <v>0.94435392317014166</v>
      </c>
    </row>
    <row r="20" spans="3:11" x14ac:dyDescent="0.3">
      <c r="C20" s="5" t="s">
        <v>50</v>
      </c>
      <c r="D20" s="5">
        <v>3.1448629098727796</v>
      </c>
    </row>
    <row r="21" spans="3:11" ht="15" thickBot="1" x14ac:dyDescent="0.35">
      <c r="C21" s="6" t="s">
        <v>51</v>
      </c>
      <c r="D21" s="6">
        <v>10</v>
      </c>
    </row>
    <row r="23" spans="3:11" ht="15" thickBot="1" x14ac:dyDescent="0.35">
      <c r="C23" t="s">
        <v>52</v>
      </c>
    </row>
    <row r="24" spans="3:11" x14ac:dyDescent="0.3">
      <c r="C24" s="7"/>
      <c r="D24" s="7" t="s">
        <v>56</v>
      </c>
      <c r="E24" s="7" t="s">
        <v>57</v>
      </c>
      <c r="F24" s="7" t="s">
        <v>58</v>
      </c>
      <c r="G24" s="7" t="s">
        <v>59</v>
      </c>
      <c r="H24" s="7" t="s">
        <v>60</v>
      </c>
    </row>
    <row r="25" spans="3:11" x14ac:dyDescent="0.3">
      <c r="C25" s="5" t="s">
        <v>53</v>
      </c>
      <c r="D25" s="5">
        <v>1</v>
      </c>
      <c r="E25" s="5">
        <v>1520.4786982248522</v>
      </c>
      <c r="F25" s="5">
        <v>1520.4786982248522</v>
      </c>
      <c r="G25" s="5">
        <v>153.73646935646721</v>
      </c>
      <c r="H25" s="5">
        <v>1.6701861949602641E-6</v>
      </c>
    </row>
    <row r="26" spans="3:11" x14ac:dyDescent="0.3">
      <c r="C26" s="5" t="s">
        <v>54</v>
      </c>
      <c r="D26" s="5">
        <v>8</v>
      </c>
      <c r="E26" s="5">
        <v>79.121301775147884</v>
      </c>
      <c r="F26" s="5">
        <v>9.8901627218934856</v>
      </c>
      <c r="G26" s="5"/>
      <c r="H26" s="5"/>
    </row>
    <row r="27" spans="3:11" ht="15" thickBot="1" x14ac:dyDescent="0.35">
      <c r="C27" s="6" t="s">
        <v>55</v>
      </c>
      <c r="D27" s="6">
        <v>9</v>
      </c>
      <c r="E27" s="6">
        <v>1599.6000000000001</v>
      </c>
      <c r="F27" s="6"/>
      <c r="G27" s="6"/>
      <c r="H27" s="6"/>
    </row>
    <row r="28" spans="3:11" ht="15" thickBot="1" x14ac:dyDescent="0.35"/>
    <row r="29" spans="3:11" x14ac:dyDescent="0.3">
      <c r="C29" s="7"/>
      <c r="D29" s="7" t="s">
        <v>61</v>
      </c>
      <c r="E29" s="7" t="s">
        <v>50</v>
      </c>
      <c r="F29" s="7" t="s">
        <v>62</v>
      </c>
      <c r="G29" s="7" t="s">
        <v>63</v>
      </c>
      <c r="H29" s="7" t="s">
        <v>64</v>
      </c>
      <c r="I29" s="7" t="s">
        <v>65</v>
      </c>
      <c r="J29" s="7" t="s">
        <v>66</v>
      </c>
      <c r="K29" s="7" t="s">
        <v>67</v>
      </c>
    </row>
    <row r="30" spans="3:11" x14ac:dyDescent="0.3">
      <c r="C30" s="5" t="s">
        <v>10</v>
      </c>
      <c r="D30" s="5">
        <v>55.035502958579883</v>
      </c>
      <c r="E30" s="5">
        <v>2.088028886735195</v>
      </c>
      <c r="F30" s="5">
        <v>26.35763485275935</v>
      </c>
      <c r="G30" s="5">
        <v>4.6138545210759473E-9</v>
      </c>
      <c r="H30" s="5">
        <v>50.220499711342768</v>
      </c>
      <c r="I30" s="5">
        <v>59.850506205816998</v>
      </c>
      <c r="J30" s="5">
        <v>48.029357284570438</v>
      </c>
      <c r="K30" s="5">
        <v>62.041648632589329</v>
      </c>
    </row>
    <row r="31" spans="3:11" ht="15" thickBot="1" x14ac:dyDescent="0.35">
      <c r="C31" s="6" t="s">
        <v>4</v>
      </c>
      <c r="D31" s="6">
        <v>4.7426035502958568</v>
      </c>
      <c r="E31" s="6">
        <v>0.38249729708395436</v>
      </c>
      <c r="F31" s="6">
        <v>12.399051147425238</v>
      </c>
      <c r="G31" s="6">
        <v>1.6701861949602673E-6</v>
      </c>
      <c r="H31" s="6">
        <v>3.8605632015158413</v>
      </c>
      <c r="I31" s="6">
        <v>5.6246438990758723</v>
      </c>
      <c r="J31" s="6">
        <v>3.45917696539109</v>
      </c>
      <c r="K31" s="6">
        <v>6.0260301352006236</v>
      </c>
    </row>
    <row r="35" spans="3:9" x14ac:dyDescent="0.3">
      <c r="C35" t="s">
        <v>68</v>
      </c>
      <c r="H35" t="s">
        <v>73</v>
      </c>
    </row>
    <row r="36" spans="3:9" ht="15" thickBot="1" x14ac:dyDescent="0.35"/>
    <row r="37" spans="3:9" x14ac:dyDescent="0.3">
      <c r="C37" s="7" t="s">
        <v>69</v>
      </c>
      <c r="D37" s="7" t="s">
        <v>70</v>
      </c>
      <c r="E37" s="7" t="s">
        <v>71</v>
      </c>
      <c r="F37" s="7" t="s">
        <v>72</v>
      </c>
      <c r="H37" s="7" t="s">
        <v>74</v>
      </c>
      <c r="I37" s="7" t="s">
        <v>5</v>
      </c>
    </row>
    <row r="38" spans="3:9" x14ac:dyDescent="0.3">
      <c r="C38" s="5">
        <v>1</v>
      </c>
      <c r="D38" s="5">
        <v>64.520710059171591</v>
      </c>
      <c r="E38" s="5">
        <v>4.4792899408284086</v>
      </c>
      <c r="F38" s="5">
        <v>1.5107190914986102</v>
      </c>
      <c r="H38" s="5">
        <v>5</v>
      </c>
      <c r="I38" s="5">
        <v>55</v>
      </c>
    </row>
    <row r="39" spans="3:9" x14ac:dyDescent="0.3">
      <c r="C39" s="5">
        <v>2</v>
      </c>
      <c r="D39" s="5">
        <v>97.718934911242599</v>
      </c>
      <c r="E39" s="5">
        <v>0.28106508875740133</v>
      </c>
      <c r="F39" s="5">
        <v>9.4794130576202271E-2</v>
      </c>
      <c r="H39" s="5">
        <v>15</v>
      </c>
      <c r="I39" s="5">
        <v>64</v>
      </c>
    </row>
    <row r="40" spans="3:9" x14ac:dyDescent="0.3">
      <c r="C40" s="5">
        <v>3</v>
      </c>
      <c r="D40" s="5">
        <v>78.748520710059168</v>
      </c>
      <c r="E40" s="5">
        <v>3.251479289940832</v>
      </c>
      <c r="F40" s="5">
        <v>1.0966184158236274</v>
      </c>
      <c r="H40" s="5">
        <v>25</v>
      </c>
      <c r="I40" s="5">
        <v>69</v>
      </c>
    </row>
    <row r="41" spans="3:9" x14ac:dyDescent="0.3">
      <c r="C41" s="5">
        <v>4</v>
      </c>
      <c r="D41" s="5">
        <v>78.748520710059168</v>
      </c>
      <c r="E41" s="5">
        <v>-1.748520710059168</v>
      </c>
      <c r="F41" s="5">
        <v>-0.58971927547931013</v>
      </c>
      <c r="H41" s="5">
        <v>35</v>
      </c>
      <c r="I41" s="5">
        <v>71</v>
      </c>
    </row>
    <row r="42" spans="3:9" x14ac:dyDescent="0.3">
      <c r="C42" s="5">
        <v>5</v>
      </c>
      <c r="D42" s="5">
        <v>69.263313609467446</v>
      </c>
      <c r="E42" s="5">
        <v>1.7366863905325545</v>
      </c>
      <c r="F42" s="5">
        <v>0.5857279436655799</v>
      </c>
      <c r="H42" s="5">
        <v>45</v>
      </c>
      <c r="I42" s="5">
        <v>77</v>
      </c>
    </row>
    <row r="43" spans="3:9" x14ac:dyDescent="0.3">
      <c r="C43" s="5">
        <v>6</v>
      </c>
      <c r="D43" s="5">
        <v>88.23372781065089</v>
      </c>
      <c r="E43" s="5">
        <v>-4.2337278106508904</v>
      </c>
      <c r="F43" s="5">
        <v>-1.4278989563636126</v>
      </c>
      <c r="H43" s="5">
        <v>55</v>
      </c>
      <c r="I43" s="5">
        <v>82</v>
      </c>
    </row>
    <row r="44" spans="3:9" x14ac:dyDescent="0.3">
      <c r="C44" s="5">
        <v>7</v>
      </c>
      <c r="D44" s="5">
        <v>59.778106508875737</v>
      </c>
      <c r="E44" s="5">
        <v>-4.7781065088757373</v>
      </c>
      <c r="F44" s="5">
        <v>-1.61150021979541</v>
      </c>
      <c r="H44" s="5">
        <v>65</v>
      </c>
      <c r="I44" s="5">
        <v>84</v>
      </c>
    </row>
    <row r="45" spans="3:9" x14ac:dyDescent="0.3">
      <c r="C45" s="5">
        <v>8</v>
      </c>
      <c r="D45" s="5">
        <v>92.976331360946745</v>
      </c>
      <c r="E45" s="5">
        <v>1.0236686390532554</v>
      </c>
      <c r="F45" s="5">
        <v>0.34525020188805738</v>
      </c>
      <c r="H45" s="5">
        <v>75</v>
      </c>
      <c r="I45" s="5">
        <v>84</v>
      </c>
    </row>
    <row r="46" spans="3:9" x14ac:dyDescent="0.3">
      <c r="C46" s="5">
        <v>9</v>
      </c>
      <c r="D46" s="5">
        <v>83.491124260355022</v>
      </c>
      <c r="E46" s="5">
        <v>0.5088757396449779</v>
      </c>
      <c r="F46" s="5">
        <v>0.17162726799059735</v>
      </c>
      <c r="H46" s="5">
        <v>85</v>
      </c>
      <c r="I46" s="5">
        <v>94</v>
      </c>
    </row>
    <row r="47" spans="3:9" ht="15" thickBot="1" x14ac:dyDescent="0.35">
      <c r="C47" s="6">
        <v>10</v>
      </c>
      <c r="D47" s="6">
        <v>64.520710059171591</v>
      </c>
      <c r="E47" s="6">
        <v>-0.52071005917159141</v>
      </c>
      <c r="F47" s="6">
        <v>-0.17561859980432751</v>
      </c>
      <c r="H47" s="6">
        <v>95</v>
      </c>
      <c r="I47" s="6">
        <v>98</v>
      </c>
    </row>
  </sheetData>
  <sortState xmlns:xlrd2="http://schemas.microsoft.com/office/spreadsheetml/2017/richdata2" ref="I38:I47">
    <sortCondition ref="I38"/>
  </sortState>
  <pageMargins left="0.7" right="0.7" top="0.75" bottom="0.75" header="0.3" footer="0.3"/>
  <pageSetup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51FE24-98CA-4E9C-B060-34411B9AEA83}">
  <dimension ref="A1:E201"/>
  <sheetViews>
    <sheetView workbookViewId="0">
      <selection activeCell="B1" sqref="B1:B1048576"/>
    </sheetView>
  </sheetViews>
  <sheetFormatPr defaultRowHeight="14.4" x14ac:dyDescent="0.3"/>
  <sheetData>
    <row r="1" spans="1:5" x14ac:dyDescent="0.3">
      <c r="B1" t="s">
        <v>75</v>
      </c>
      <c r="C1" t="s">
        <v>76</v>
      </c>
      <c r="D1" t="s">
        <v>77</v>
      </c>
      <c r="E1" t="s">
        <v>78</v>
      </c>
    </row>
    <row r="2" spans="1:5" x14ac:dyDescent="0.3">
      <c r="A2">
        <v>1</v>
      </c>
      <c r="B2">
        <v>230.1</v>
      </c>
      <c r="C2">
        <v>37.799999999999997</v>
      </c>
      <c r="D2">
        <v>69.2</v>
      </c>
      <c r="E2">
        <v>22.1</v>
      </c>
    </row>
    <row r="3" spans="1:5" x14ac:dyDescent="0.3">
      <c r="A3">
        <v>2</v>
      </c>
      <c r="B3">
        <v>44.5</v>
      </c>
      <c r="C3">
        <v>39.299999999999997</v>
      </c>
      <c r="D3">
        <v>45.1</v>
      </c>
      <c r="E3">
        <v>10.4</v>
      </c>
    </row>
    <row r="4" spans="1:5" x14ac:dyDescent="0.3">
      <c r="A4">
        <v>3</v>
      </c>
      <c r="B4">
        <v>17.2</v>
      </c>
      <c r="C4">
        <v>45.9</v>
      </c>
      <c r="D4">
        <v>69.3</v>
      </c>
      <c r="E4">
        <v>9.3000000000000007</v>
      </c>
    </row>
    <row r="5" spans="1:5" x14ac:dyDescent="0.3">
      <c r="A5">
        <v>4</v>
      </c>
      <c r="B5">
        <v>151.5</v>
      </c>
      <c r="C5">
        <v>41.3</v>
      </c>
      <c r="D5">
        <v>58.5</v>
      </c>
      <c r="E5">
        <v>18.5</v>
      </c>
    </row>
    <row r="6" spans="1:5" x14ac:dyDescent="0.3">
      <c r="A6">
        <v>5</v>
      </c>
      <c r="B6">
        <v>180.8</v>
      </c>
      <c r="C6">
        <v>10.8</v>
      </c>
      <c r="D6">
        <v>58.4</v>
      </c>
      <c r="E6">
        <v>12.9</v>
      </c>
    </row>
    <row r="7" spans="1:5" x14ac:dyDescent="0.3">
      <c r="A7">
        <v>6</v>
      </c>
      <c r="B7">
        <v>8.6999999999999993</v>
      </c>
      <c r="C7">
        <v>48.9</v>
      </c>
      <c r="D7">
        <v>75</v>
      </c>
      <c r="E7">
        <v>7.2</v>
      </c>
    </row>
    <row r="8" spans="1:5" x14ac:dyDescent="0.3">
      <c r="A8">
        <v>7</v>
      </c>
      <c r="B8">
        <v>57.5</v>
      </c>
      <c r="C8">
        <v>32.799999999999997</v>
      </c>
      <c r="D8">
        <v>23.5</v>
      </c>
      <c r="E8">
        <v>11.8</v>
      </c>
    </row>
    <row r="9" spans="1:5" x14ac:dyDescent="0.3">
      <c r="A9">
        <v>8</v>
      </c>
      <c r="B9">
        <v>120.2</v>
      </c>
      <c r="C9">
        <v>19.600000000000001</v>
      </c>
      <c r="D9">
        <v>11.6</v>
      </c>
      <c r="E9">
        <v>13.2</v>
      </c>
    </row>
    <row r="10" spans="1:5" x14ac:dyDescent="0.3">
      <c r="A10">
        <v>9</v>
      </c>
      <c r="B10">
        <v>8.6</v>
      </c>
      <c r="C10">
        <v>2.1</v>
      </c>
      <c r="D10">
        <v>1</v>
      </c>
      <c r="E10">
        <v>4.8</v>
      </c>
    </row>
    <row r="11" spans="1:5" x14ac:dyDescent="0.3">
      <c r="A11">
        <v>10</v>
      </c>
      <c r="B11">
        <v>199.8</v>
      </c>
      <c r="C11">
        <v>2.6</v>
      </c>
      <c r="D11">
        <v>21.2</v>
      </c>
      <c r="E11">
        <v>10.6</v>
      </c>
    </row>
    <row r="12" spans="1:5" x14ac:dyDescent="0.3">
      <c r="A12">
        <v>11</v>
      </c>
      <c r="B12">
        <v>66.099999999999994</v>
      </c>
      <c r="C12">
        <v>5.8</v>
      </c>
      <c r="D12">
        <v>24.2</v>
      </c>
      <c r="E12">
        <v>8.6</v>
      </c>
    </row>
    <row r="13" spans="1:5" x14ac:dyDescent="0.3">
      <c r="A13">
        <v>12</v>
      </c>
      <c r="B13">
        <v>214.7</v>
      </c>
      <c r="C13">
        <v>24</v>
      </c>
      <c r="D13">
        <v>4</v>
      </c>
      <c r="E13">
        <v>17.399999999999999</v>
      </c>
    </row>
    <row r="14" spans="1:5" x14ac:dyDescent="0.3">
      <c r="A14">
        <v>13</v>
      </c>
      <c r="B14">
        <v>23.8</v>
      </c>
      <c r="C14">
        <v>35.1</v>
      </c>
      <c r="D14">
        <v>65.900000000000006</v>
      </c>
      <c r="E14">
        <v>9.1999999999999993</v>
      </c>
    </row>
    <row r="15" spans="1:5" x14ac:dyDescent="0.3">
      <c r="A15">
        <v>14</v>
      </c>
      <c r="B15">
        <v>97.5</v>
      </c>
      <c r="C15">
        <v>7.6</v>
      </c>
      <c r="D15">
        <v>7.2</v>
      </c>
      <c r="E15">
        <v>9.6999999999999993</v>
      </c>
    </row>
    <row r="16" spans="1:5" x14ac:dyDescent="0.3">
      <c r="A16">
        <v>15</v>
      </c>
      <c r="B16">
        <v>204.1</v>
      </c>
      <c r="C16">
        <v>32.9</v>
      </c>
      <c r="D16">
        <v>46</v>
      </c>
      <c r="E16">
        <v>19</v>
      </c>
    </row>
    <row r="17" spans="1:5" x14ac:dyDescent="0.3">
      <c r="A17">
        <v>16</v>
      </c>
      <c r="B17">
        <v>195.4</v>
      </c>
      <c r="C17">
        <v>47.7</v>
      </c>
      <c r="D17">
        <v>52.9</v>
      </c>
      <c r="E17">
        <v>22.4</v>
      </c>
    </row>
    <row r="18" spans="1:5" x14ac:dyDescent="0.3">
      <c r="A18">
        <v>17</v>
      </c>
      <c r="B18">
        <v>67.8</v>
      </c>
      <c r="C18">
        <v>36.6</v>
      </c>
      <c r="D18">
        <v>114</v>
      </c>
      <c r="E18">
        <v>12.5</v>
      </c>
    </row>
    <row r="19" spans="1:5" x14ac:dyDescent="0.3">
      <c r="A19">
        <v>18</v>
      </c>
      <c r="B19">
        <v>281.39999999999998</v>
      </c>
      <c r="C19">
        <v>39.6</v>
      </c>
      <c r="D19">
        <v>55.8</v>
      </c>
      <c r="E19">
        <v>24.4</v>
      </c>
    </row>
    <row r="20" spans="1:5" x14ac:dyDescent="0.3">
      <c r="A20">
        <v>19</v>
      </c>
      <c r="B20">
        <v>69.2</v>
      </c>
      <c r="C20">
        <v>20.5</v>
      </c>
      <c r="D20">
        <v>18.3</v>
      </c>
      <c r="E20">
        <v>11.3</v>
      </c>
    </row>
    <row r="21" spans="1:5" x14ac:dyDescent="0.3">
      <c r="A21">
        <v>20</v>
      </c>
      <c r="B21">
        <v>147.30000000000001</v>
      </c>
      <c r="C21">
        <v>23.9</v>
      </c>
      <c r="D21">
        <v>19.100000000000001</v>
      </c>
      <c r="E21">
        <v>14.6</v>
      </c>
    </row>
    <row r="22" spans="1:5" x14ac:dyDescent="0.3">
      <c r="A22">
        <v>21</v>
      </c>
      <c r="B22">
        <v>218.4</v>
      </c>
      <c r="C22">
        <v>27.7</v>
      </c>
      <c r="D22">
        <v>53.4</v>
      </c>
      <c r="E22">
        <v>18</v>
      </c>
    </row>
    <row r="23" spans="1:5" x14ac:dyDescent="0.3">
      <c r="A23">
        <v>22</v>
      </c>
      <c r="B23">
        <v>237.4</v>
      </c>
      <c r="C23">
        <v>5.0999999999999996</v>
      </c>
      <c r="D23">
        <v>23.5</v>
      </c>
      <c r="E23">
        <v>12.5</v>
      </c>
    </row>
    <row r="24" spans="1:5" x14ac:dyDescent="0.3">
      <c r="A24">
        <v>23</v>
      </c>
      <c r="B24">
        <v>13.2</v>
      </c>
      <c r="C24">
        <v>15.9</v>
      </c>
      <c r="D24">
        <v>49.6</v>
      </c>
      <c r="E24">
        <v>5.6</v>
      </c>
    </row>
    <row r="25" spans="1:5" x14ac:dyDescent="0.3">
      <c r="A25">
        <v>24</v>
      </c>
      <c r="B25">
        <v>228.3</v>
      </c>
      <c r="C25">
        <v>16.899999999999999</v>
      </c>
      <c r="D25">
        <v>26.2</v>
      </c>
      <c r="E25">
        <v>15.5</v>
      </c>
    </row>
    <row r="26" spans="1:5" x14ac:dyDescent="0.3">
      <c r="A26">
        <v>25</v>
      </c>
      <c r="B26">
        <v>62.3</v>
      </c>
      <c r="C26">
        <v>12.6</v>
      </c>
      <c r="D26">
        <v>18.3</v>
      </c>
      <c r="E26">
        <v>9.6999999999999993</v>
      </c>
    </row>
    <row r="27" spans="1:5" x14ac:dyDescent="0.3">
      <c r="A27">
        <v>26</v>
      </c>
      <c r="B27">
        <v>262.89999999999998</v>
      </c>
      <c r="C27">
        <v>3.5</v>
      </c>
      <c r="D27">
        <v>19.5</v>
      </c>
      <c r="E27">
        <v>12</v>
      </c>
    </row>
    <row r="28" spans="1:5" x14ac:dyDescent="0.3">
      <c r="A28">
        <v>27</v>
      </c>
      <c r="B28">
        <v>142.9</v>
      </c>
      <c r="C28">
        <v>29.3</v>
      </c>
      <c r="D28">
        <v>12.6</v>
      </c>
      <c r="E28">
        <v>15</v>
      </c>
    </row>
    <row r="29" spans="1:5" x14ac:dyDescent="0.3">
      <c r="A29">
        <v>28</v>
      </c>
      <c r="B29">
        <v>240.1</v>
      </c>
      <c r="C29">
        <v>16.7</v>
      </c>
      <c r="D29">
        <v>22.9</v>
      </c>
      <c r="E29">
        <v>15.9</v>
      </c>
    </row>
    <row r="30" spans="1:5" x14ac:dyDescent="0.3">
      <c r="A30">
        <v>29</v>
      </c>
      <c r="B30">
        <v>248.8</v>
      </c>
      <c r="C30">
        <v>27.1</v>
      </c>
      <c r="D30">
        <v>22.9</v>
      </c>
      <c r="E30">
        <v>18.899999999999999</v>
      </c>
    </row>
    <row r="31" spans="1:5" x14ac:dyDescent="0.3">
      <c r="A31">
        <v>30</v>
      </c>
      <c r="B31">
        <v>70.599999999999994</v>
      </c>
      <c r="C31">
        <v>16</v>
      </c>
      <c r="D31">
        <v>40.799999999999997</v>
      </c>
      <c r="E31">
        <v>10.5</v>
      </c>
    </row>
    <row r="32" spans="1:5" x14ac:dyDescent="0.3">
      <c r="A32">
        <v>31</v>
      </c>
      <c r="B32">
        <v>292.89999999999998</v>
      </c>
      <c r="C32">
        <v>28.3</v>
      </c>
      <c r="D32">
        <v>43.2</v>
      </c>
      <c r="E32">
        <v>21.4</v>
      </c>
    </row>
    <row r="33" spans="1:5" x14ac:dyDescent="0.3">
      <c r="A33">
        <v>32</v>
      </c>
      <c r="B33">
        <v>112.9</v>
      </c>
      <c r="C33">
        <v>17.399999999999999</v>
      </c>
      <c r="D33">
        <v>38.6</v>
      </c>
      <c r="E33">
        <v>11.9</v>
      </c>
    </row>
    <row r="34" spans="1:5" x14ac:dyDescent="0.3">
      <c r="A34">
        <v>33</v>
      </c>
      <c r="B34">
        <v>97.2</v>
      </c>
      <c r="C34">
        <v>1.5</v>
      </c>
      <c r="D34">
        <v>30</v>
      </c>
      <c r="E34">
        <v>9.6</v>
      </c>
    </row>
    <row r="35" spans="1:5" x14ac:dyDescent="0.3">
      <c r="A35">
        <v>34</v>
      </c>
      <c r="B35">
        <v>265.60000000000002</v>
      </c>
      <c r="C35">
        <v>20</v>
      </c>
      <c r="D35">
        <v>0.3</v>
      </c>
      <c r="E35">
        <v>17.399999999999999</v>
      </c>
    </row>
    <row r="36" spans="1:5" x14ac:dyDescent="0.3">
      <c r="A36">
        <v>35</v>
      </c>
      <c r="B36">
        <v>95.7</v>
      </c>
      <c r="C36">
        <v>1.4</v>
      </c>
      <c r="D36">
        <v>7.4</v>
      </c>
      <c r="E36">
        <v>9.5</v>
      </c>
    </row>
    <row r="37" spans="1:5" x14ac:dyDescent="0.3">
      <c r="A37">
        <v>36</v>
      </c>
      <c r="B37">
        <v>290.7</v>
      </c>
      <c r="C37">
        <v>4.0999999999999996</v>
      </c>
      <c r="D37">
        <v>8.5</v>
      </c>
      <c r="E37">
        <v>12.8</v>
      </c>
    </row>
    <row r="38" spans="1:5" x14ac:dyDescent="0.3">
      <c r="A38">
        <v>37</v>
      </c>
      <c r="B38">
        <v>266.89999999999998</v>
      </c>
      <c r="C38">
        <v>43.8</v>
      </c>
      <c r="D38">
        <v>5</v>
      </c>
      <c r="E38">
        <v>25.4</v>
      </c>
    </row>
    <row r="39" spans="1:5" x14ac:dyDescent="0.3">
      <c r="A39">
        <v>38</v>
      </c>
      <c r="B39">
        <v>74.7</v>
      </c>
      <c r="C39">
        <v>49.4</v>
      </c>
      <c r="D39">
        <v>45.7</v>
      </c>
      <c r="E39">
        <v>14.7</v>
      </c>
    </row>
    <row r="40" spans="1:5" x14ac:dyDescent="0.3">
      <c r="A40">
        <v>39</v>
      </c>
      <c r="B40">
        <v>43.1</v>
      </c>
      <c r="C40">
        <v>26.7</v>
      </c>
      <c r="D40">
        <v>35.1</v>
      </c>
      <c r="E40">
        <v>10.1</v>
      </c>
    </row>
    <row r="41" spans="1:5" x14ac:dyDescent="0.3">
      <c r="A41">
        <v>40</v>
      </c>
      <c r="B41">
        <v>228</v>
      </c>
      <c r="C41">
        <v>37.700000000000003</v>
      </c>
      <c r="D41">
        <v>32</v>
      </c>
      <c r="E41">
        <v>21.5</v>
      </c>
    </row>
    <row r="42" spans="1:5" x14ac:dyDescent="0.3">
      <c r="A42">
        <v>41</v>
      </c>
      <c r="B42">
        <v>202.5</v>
      </c>
      <c r="C42">
        <v>22.3</v>
      </c>
      <c r="D42">
        <v>31.6</v>
      </c>
      <c r="E42">
        <v>16.600000000000001</v>
      </c>
    </row>
    <row r="43" spans="1:5" x14ac:dyDescent="0.3">
      <c r="A43">
        <v>42</v>
      </c>
      <c r="B43">
        <v>177</v>
      </c>
      <c r="C43">
        <v>33.4</v>
      </c>
      <c r="D43">
        <v>38.700000000000003</v>
      </c>
      <c r="E43">
        <v>17.100000000000001</v>
      </c>
    </row>
    <row r="44" spans="1:5" x14ac:dyDescent="0.3">
      <c r="A44">
        <v>43</v>
      </c>
      <c r="B44">
        <v>293.60000000000002</v>
      </c>
      <c r="C44">
        <v>27.7</v>
      </c>
      <c r="D44">
        <v>1.8</v>
      </c>
      <c r="E44">
        <v>20.7</v>
      </c>
    </row>
    <row r="45" spans="1:5" x14ac:dyDescent="0.3">
      <c r="A45">
        <v>44</v>
      </c>
      <c r="B45">
        <v>206.9</v>
      </c>
      <c r="C45">
        <v>8.4</v>
      </c>
      <c r="D45">
        <v>26.4</v>
      </c>
      <c r="E45">
        <v>12.9</v>
      </c>
    </row>
    <row r="46" spans="1:5" x14ac:dyDescent="0.3">
      <c r="A46">
        <v>45</v>
      </c>
      <c r="B46">
        <v>25.1</v>
      </c>
      <c r="C46">
        <v>25.7</v>
      </c>
      <c r="D46">
        <v>43.3</v>
      </c>
      <c r="E46">
        <v>8.5</v>
      </c>
    </row>
    <row r="47" spans="1:5" x14ac:dyDescent="0.3">
      <c r="A47">
        <v>46</v>
      </c>
      <c r="B47">
        <v>175.1</v>
      </c>
      <c r="C47">
        <v>22.5</v>
      </c>
      <c r="D47">
        <v>31.5</v>
      </c>
      <c r="E47">
        <v>14.9</v>
      </c>
    </row>
    <row r="48" spans="1:5" x14ac:dyDescent="0.3">
      <c r="A48">
        <v>47</v>
      </c>
      <c r="B48">
        <v>89.7</v>
      </c>
      <c r="C48">
        <v>9.9</v>
      </c>
      <c r="D48">
        <v>35.700000000000003</v>
      </c>
      <c r="E48">
        <v>10.6</v>
      </c>
    </row>
    <row r="49" spans="1:5" x14ac:dyDescent="0.3">
      <c r="A49">
        <v>48</v>
      </c>
      <c r="B49">
        <v>239.9</v>
      </c>
      <c r="C49">
        <v>41.5</v>
      </c>
      <c r="D49">
        <v>18.5</v>
      </c>
      <c r="E49">
        <v>23.2</v>
      </c>
    </row>
    <row r="50" spans="1:5" x14ac:dyDescent="0.3">
      <c r="A50">
        <v>49</v>
      </c>
      <c r="B50">
        <v>227.2</v>
      </c>
      <c r="C50">
        <v>15.8</v>
      </c>
      <c r="D50">
        <v>49.9</v>
      </c>
      <c r="E50">
        <v>14.8</v>
      </c>
    </row>
    <row r="51" spans="1:5" x14ac:dyDescent="0.3">
      <c r="A51">
        <v>50</v>
      </c>
      <c r="B51">
        <v>66.900000000000006</v>
      </c>
      <c r="C51">
        <v>11.7</v>
      </c>
      <c r="D51">
        <v>36.799999999999997</v>
      </c>
      <c r="E51">
        <v>9.6999999999999993</v>
      </c>
    </row>
    <row r="52" spans="1:5" x14ac:dyDescent="0.3">
      <c r="A52">
        <v>51</v>
      </c>
      <c r="B52">
        <v>199.8</v>
      </c>
      <c r="C52">
        <v>3.1</v>
      </c>
      <c r="D52">
        <v>34.6</v>
      </c>
      <c r="E52">
        <v>11.4</v>
      </c>
    </row>
    <row r="53" spans="1:5" x14ac:dyDescent="0.3">
      <c r="A53">
        <v>52</v>
      </c>
      <c r="B53">
        <v>100.4</v>
      </c>
      <c r="C53">
        <v>9.6</v>
      </c>
      <c r="D53">
        <v>3.6</v>
      </c>
      <c r="E53">
        <v>10.7</v>
      </c>
    </row>
    <row r="54" spans="1:5" x14ac:dyDescent="0.3">
      <c r="A54">
        <v>53</v>
      </c>
      <c r="B54">
        <v>216.4</v>
      </c>
      <c r="C54">
        <v>41.7</v>
      </c>
      <c r="D54">
        <v>39.6</v>
      </c>
      <c r="E54">
        <v>22.6</v>
      </c>
    </row>
    <row r="55" spans="1:5" x14ac:dyDescent="0.3">
      <c r="A55">
        <v>54</v>
      </c>
      <c r="B55">
        <v>182.6</v>
      </c>
      <c r="C55">
        <v>46.2</v>
      </c>
      <c r="D55">
        <v>58.7</v>
      </c>
      <c r="E55">
        <v>21.2</v>
      </c>
    </row>
    <row r="56" spans="1:5" x14ac:dyDescent="0.3">
      <c r="A56">
        <v>55</v>
      </c>
      <c r="B56">
        <v>262.7</v>
      </c>
      <c r="C56">
        <v>28.8</v>
      </c>
      <c r="D56">
        <v>15.9</v>
      </c>
      <c r="E56">
        <v>20.2</v>
      </c>
    </row>
    <row r="57" spans="1:5" x14ac:dyDescent="0.3">
      <c r="A57">
        <v>56</v>
      </c>
      <c r="B57">
        <v>198.9</v>
      </c>
      <c r="C57">
        <v>49.4</v>
      </c>
      <c r="D57">
        <v>60</v>
      </c>
      <c r="E57">
        <v>23.7</v>
      </c>
    </row>
    <row r="58" spans="1:5" x14ac:dyDescent="0.3">
      <c r="A58">
        <v>57</v>
      </c>
      <c r="B58">
        <v>7.3</v>
      </c>
      <c r="C58">
        <v>28.1</v>
      </c>
      <c r="D58">
        <v>41.4</v>
      </c>
      <c r="E58">
        <v>5.5</v>
      </c>
    </row>
    <row r="59" spans="1:5" x14ac:dyDescent="0.3">
      <c r="A59">
        <v>58</v>
      </c>
      <c r="B59">
        <v>136.19999999999999</v>
      </c>
      <c r="C59">
        <v>19.2</v>
      </c>
      <c r="D59">
        <v>16.600000000000001</v>
      </c>
      <c r="E59">
        <v>13.2</v>
      </c>
    </row>
    <row r="60" spans="1:5" x14ac:dyDescent="0.3">
      <c r="A60">
        <v>59</v>
      </c>
      <c r="B60">
        <v>210.8</v>
      </c>
      <c r="C60">
        <v>49.6</v>
      </c>
      <c r="D60">
        <v>37.700000000000003</v>
      </c>
      <c r="E60">
        <v>23.8</v>
      </c>
    </row>
    <row r="61" spans="1:5" x14ac:dyDescent="0.3">
      <c r="A61">
        <v>60</v>
      </c>
      <c r="B61">
        <v>210.7</v>
      </c>
      <c r="C61">
        <v>29.5</v>
      </c>
      <c r="D61">
        <v>9.3000000000000007</v>
      </c>
      <c r="E61">
        <v>18.399999999999999</v>
      </c>
    </row>
    <row r="62" spans="1:5" x14ac:dyDescent="0.3">
      <c r="A62">
        <v>61</v>
      </c>
      <c r="B62">
        <v>53.5</v>
      </c>
      <c r="C62">
        <v>2</v>
      </c>
      <c r="D62">
        <v>21.4</v>
      </c>
      <c r="E62">
        <v>8.1</v>
      </c>
    </row>
    <row r="63" spans="1:5" x14ac:dyDescent="0.3">
      <c r="A63">
        <v>62</v>
      </c>
      <c r="B63">
        <v>261.3</v>
      </c>
      <c r="C63">
        <v>42.7</v>
      </c>
      <c r="D63">
        <v>54.7</v>
      </c>
      <c r="E63">
        <v>24.2</v>
      </c>
    </row>
    <row r="64" spans="1:5" x14ac:dyDescent="0.3">
      <c r="A64">
        <v>63</v>
      </c>
      <c r="B64">
        <v>239.3</v>
      </c>
      <c r="C64">
        <v>15.5</v>
      </c>
      <c r="D64">
        <v>27.3</v>
      </c>
      <c r="E64">
        <v>15.7</v>
      </c>
    </row>
    <row r="65" spans="1:5" x14ac:dyDescent="0.3">
      <c r="A65">
        <v>64</v>
      </c>
      <c r="B65">
        <v>102.7</v>
      </c>
      <c r="C65">
        <v>29.6</v>
      </c>
      <c r="D65">
        <v>8.4</v>
      </c>
      <c r="E65">
        <v>14</v>
      </c>
    </row>
    <row r="66" spans="1:5" x14ac:dyDescent="0.3">
      <c r="A66">
        <v>65</v>
      </c>
      <c r="B66">
        <v>131.1</v>
      </c>
      <c r="C66">
        <v>42.8</v>
      </c>
      <c r="D66">
        <v>28.9</v>
      </c>
      <c r="E66">
        <v>18</v>
      </c>
    </row>
    <row r="67" spans="1:5" x14ac:dyDescent="0.3">
      <c r="A67">
        <v>66</v>
      </c>
      <c r="B67">
        <v>69</v>
      </c>
      <c r="C67">
        <v>9.3000000000000007</v>
      </c>
      <c r="D67">
        <v>0.9</v>
      </c>
      <c r="E67">
        <v>9.3000000000000007</v>
      </c>
    </row>
    <row r="68" spans="1:5" x14ac:dyDescent="0.3">
      <c r="A68">
        <v>67</v>
      </c>
      <c r="B68">
        <v>31.5</v>
      </c>
      <c r="C68">
        <v>24.6</v>
      </c>
      <c r="D68">
        <v>2.2000000000000002</v>
      </c>
      <c r="E68">
        <v>9.5</v>
      </c>
    </row>
    <row r="69" spans="1:5" x14ac:dyDescent="0.3">
      <c r="A69">
        <v>68</v>
      </c>
      <c r="B69">
        <v>139.30000000000001</v>
      </c>
      <c r="C69">
        <v>14.5</v>
      </c>
      <c r="D69">
        <v>10.199999999999999</v>
      </c>
      <c r="E69">
        <v>13.4</v>
      </c>
    </row>
    <row r="70" spans="1:5" x14ac:dyDescent="0.3">
      <c r="A70">
        <v>69</v>
      </c>
      <c r="B70">
        <v>237.4</v>
      </c>
      <c r="C70">
        <v>27.5</v>
      </c>
      <c r="D70">
        <v>11</v>
      </c>
      <c r="E70">
        <v>18.899999999999999</v>
      </c>
    </row>
    <row r="71" spans="1:5" x14ac:dyDescent="0.3">
      <c r="A71">
        <v>70</v>
      </c>
      <c r="B71">
        <v>216.8</v>
      </c>
      <c r="C71">
        <v>43.9</v>
      </c>
      <c r="D71">
        <v>27.2</v>
      </c>
      <c r="E71">
        <v>22.3</v>
      </c>
    </row>
    <row r="72" spans="1:5" x14ac:dyDescent="0.3">
      <c r="A72">
        <v>71</v>
      </c>
      <c r="B72">
        <v>199.1</v>
      </c>
      <c r="C72">
        <v>30.6</v>
      </c>
      <c r="D72">
        <v>38.700000000000003</v>
      </c>
      <c r="E72">
        <v>18.3</v>
      </c>
    </row>
    <row r="73" spans="1:5" x14ac:dyDescent="0.3">
      <c r="A73">
        <v>72</v>
      </c>
      <c r="B73">
        <v>109.8</v>
      </c>
      <c r="C73">
        <v>14.3</v>
      </c>
      <c r="D73">
        <v>31.7</v>
      </c>
      <c r="E73">
        <v>12.4</v>
      </c>
    </row>
    <row r="74" spans="1:5" x14ac:dyDescent="0.3">
      <c r="A74">
        <v>73</v>
      </c>
      <c r="B74">
        <v>26.8</v>
      </c>
      <c r="C74">
        <v>33</v>
      </c>
      <c r="D74">
        <v>19.3</v>
      </c>
      <c r="E74">
        <v>8.8000000000000007</v>
      </c>
    </row>
    <row r="75" spans="1:5" x14ac:dyDescent="0.3">
      <c r="A75">
        <v>74</v>
      </c>
      <c r="B75">
        <v>129.4</v>
      </c>
      <c r="C75">
        <v>5.7</v>
      </c>
      <c r="D75">
        <v>31.3</v>
      </c>
      <c r="E75">
        <v>11</v>
      </c>
    </row>
    <row r="76" spans="1:5" x14ac:dyDescent="0.3">
      <c r="A76">
        <v>75</v>
      </c>
      <c r="B76">
        <v>213.4</v>
      </c>
      <c r="C76">
        <v>24.6</v>
      </c>
      <c r="D76">
        <v>13.1</v>
      </c>
      <c r="E76">
        <v>17</v>
      </c>
    </row>
    <row r="77" spans="1:5" x14ac:dyDescent="0.3">
      <c r="A77">
        <v>76</v>
      </c>
      <c r="B77">
        <v>16.899999999999999</v>
      </c>
      <c r="C77">
        <v>43.7</v>
      </c>
      <c r="D77">
        <v>89.4</v>
      </c>
      <c r="E77">
        <v>8.6999999999999993</v>
      </c>
    </row>
    <row r="78" spans="1:5" x14ac:dyDescent="0.3">
      <c r="A78">
        <v>77</v>
      </c>
      <c r="B78">
        <v>27.5</v>
      </c>
      <c r="C78">
        <v>1.6</v>
      </c>
      <c r="D78">
        <v>20.7</v>
      </c>
      <c r="E78">
        <v>6.9</v>
      </c>
    </row>
    <row r="79" spans="1:5" x14ac:dyDescent="0.3">
      <c r="A79">
        <v>78</v>
      </c>
      <c r="B79">
        <v>120.5</v>
      </c>
      <c r="C79">
        <v>28.5</v>
      </c>
      <c r="D79">
        <v>14.2</v>
      </c>
      <c r="E79">
        <v>14.2</v>
      </c>
    </row>
    <row r="80" spans="1:5" x14ac:dyDescent="0.3">
      <c r="A80">
        <v>79</v>
      </c>
      <c r="B80">
        <v>5.4</v>
      </c>
      <c r="C80">
        <v>29.9</v>
      </c>
      <c r="D80">
        <v>9.4</v>
      </c>
      <c r="E80">
        <v>5.3</v>
      </c>
    </row>
    <row r="81" spans="1:5" x14ac:dyDescent="0.3">
      <c r="A81">
        <v>80</v>
      </c>
      <c r="B81">
        <v>116</v>
      </c>
      <c r="C81">
        <v>7.7</v>
      </c>
      <c r="D81">
        <v>23.1</v>
      </c>
      <c r="E81">
        <v>11</v>
      </c>
    </row>
    <row r="82" spans="1:5" x14ac:dyDescent="0.3">
      <c r="A82">
        <v>81</v>
      </c>
      <c r="B82">
        <v>76.400000000000006</v>
      </c>
      <c r="C82">
        <v>26.7</v>
      </c>
      <c r="D82">
        <v>22.3</v>
      </c>
      <c r="E82">
        <v>11.8</v>
      </c>
    </row>
    <row r="83" spans="1:5" x14ac:dyDescent="0.3">
      <c r="A83">
        <v>82</v>
      </c>
      <c r="B83">
        <v>239.8</v>
      </c>
      <c r="C83">
        <v>4.0999999999999996</v>
      </c>
      <c r="D83">
        <v>36.9</v>
      </c>
      <c r="E83">
        <v>12.3</v>
      </c>
    </row>
    <row r="84" spans="1:5" x14ac:dyDescent="0.3">
      <c r="A84">
        <v>83</v>
      </c>
      <c r="B84">
        <v>75.3</v>
      </c>
      <c r="C84">
        <v>20.3</v>
      </c>
      <c r="D84">
        <v>32.5</v>
      </c>
      <c r="E84">
        <v>11.3</v>
      </c>
    </row>
    <row r="85" spans="1:5" x14ac:dyDescent="0.3">
      <c r="A85">
        <v>84</v>
      </c>
      <c r="B85">
        <v>68.400000000000006</v>
      </c>
      <c r="C85">
        <v>44.5</v>
      </c>
      <c r="D85">
        <v>35.6</v>
      </c>
      <c r="E85">
        <v>13.6</v>
      </c>
    </row>
    <row r="86" spans="1:5" x14ac:dyDescent="0.3">
      <c r="A86">
        <v>85</v>
      </c>
      <c r="B86">
        <v>213.5</v>
      </c>
      <c r="C86">
        <v>43</v>
      </c>
      <c r="D86">
        <v>33.799999999999997</v>
      </c>
      <c r="E86">
        <v>21.7</v>
      </c>
    </row>
    <row r="87" spans="1:5" x14ac:dyDescent="0.3">
      <c r="A87">
        <v>86</v>
      </c>
      <c r="B87">
        <v>193.2</v>
      </c>
      <c r="C87">
        <v>18.399999999999999</v>
      </c>
      <c r="D87">
        <v>65.7</v>
      </c>
      <c r="E87">
        <v>15.2</v>
      </c>
    </row>
    <row r="88" spans="1:5" x14ac:dyDescent="0.3">
      <c r="A88">
        <v>87</v>
      </c>
      <c r="B88">
        <v>76.3</v>
      </c>
      <c r="C88">
        <v>27.5</v>
      </c>
      <c r="D88">
        <v>16</v>
      </c>
      <c r="E88">
        <v>12</v>
      </c>
    </row>
    <row r="89" spans="1:5" x14ac:dyDescent="0.3">
      <c r="A89">
        <v>88</v>
      </c>
      <c r="B89">
        <v>110.7</v>
      </c>
      <c r="C89">
        <v>40.6</v>
      </c>
      <c r="D89">
        <v>63.2</v>
      </c>
      <c r="E89">
        <v>16</v>
      </c>
    </row>
    <row r="90" spans="1:5" x14ac:dyDescent="0.3">
      <c r="A90">
        <v>89</v>
      </c>
      <c r="B90">
        <v>88.3</v>
      </c>
      <c r="C90">
        <v>25.5</v>
      </c>
      <c r="D90">
        <v>73.400000000000006</v>
      </c>
      <c r="E90">
        <v>12.9</v>
      </c>
    </row>
    <row r="91" spans="1:5" x14ac:dyDescent="0.3">
      <c r="A91">
        <v>90</v>
      </c>
      <c r="B91">
        <v>109.8</v>
      </c>
      <c r="C91">
        <v>47.8</v>
      </c>
      <c r="D91">
        <v>51.4</v>
      </c>
      <c r="E91">
        <v>16.7</v>
      </c>
    </row>
    <row r="92" spans="1:5" x14ac:dyDescent="0.3">
      <c r="A92">
        <v>91</v>
      </c>
      <c r="B92">
        <v>134.30000000000001</v>
      </c>
      <c r="C92">
        <v>4.9000000000000004</v>
      </c>
      <c r="D92">
        <v>9.3000000000000007</v>
      </c>
      <c r="E92">
        <v>11.2</v>
      </c>
    </row>
    <row r="93" spans="1:5" x14ac:dyDescent="0.3">
      <c r="A93">
        <v>92</v>
      </c>
      <c r="B93">
        <v>28.6</v>
      </c>
      <c r="C93">
        <v>1.5</v>
      </c>
      <c r="D93">
        <v>33</v>
      </c>
      <c r="E93">
        <v>7.3</v>
      </c>
    </row>
    <row r="94" spans="1:5" x14ac:dyDescent="0.3">
      <c r="A94">
        <v>93</v>
      </c>
      <c r="B94">
        <v>217.7</v>
      </c>
      <c r="C94">
        <v>33.5</v>
      </c>
      <c r="D94">
        <v>59</v>
      </c>
      <c r="E94">
        <v>19.399999999999999</v>
      </c>
    </row>
    <row r="95" spans="1:5" x14ac:dyDescent="0.3">
      <c r="A95">
        <v>94</v>
      </c>
      <c r="B95">
        <v>250.9</v>
      </c>
      <c r="C95">
        <v>36.5</v>
      </c>
      <c r="D95">
        <v>72.3</v>
      </c>
      <c r="E95">
        <v>22.2</v>
      </c>
    </row>
    <row r="96" spans="1:5" x14ac:dyDescent="0.3">
      <c r="A96">
        <v>95</v>
      </c>
      <c r="B96">
        <v>107.4</v>
      </c>
      <c r="C96">
        <v>14</v>
      </c>
      <c r="D96">
        <v>10.9</v>
      </c>
      <c r="E96">
        <v>11.5</v>
      </c>
    </row>
    <row r="97" spans="1:5" x14ac:dyDescent="0.3">
      <c r="A97">
        <v>96</v>
      </c>
      <c r="B97">
        <v>163.30000000000001</v>
      </c>
      <c r="C97">
        <v>31.6</v>
      </c>
      <c r="D97">
        <v>52.9</v>
      </c>
      <c r="E97">
        <v>16.899999999999999</v>
      </c>
    </row>
    <row r="98" spans="1:5" x14ac:dyDescent="0.3">
      <c r="A98">
        <v>97</v>
      </c>
      <c r="B98">
        <v>197.6</v>
      </c>
      <c r="C98">
        <v>3.5</v>
      </c>
      <c r="D98">
        <v>5.9</v>
      </c>
      <c r="E98">
        <v>11.7</v>
      </c>
    </row>
    <row r="99" spans="1:5" x14ac:dyDescent="0.3">
      <c r="A99">
        <v>98</v>
      </c>
      <c r="B99">
        <v>184.9</v>
      </c>
      <c r="C99">
        <v>21</v>
      </c>
      <c r="D99">
        <v>22</v>
      </c>
      <c r="E99">
        <v>15.5</v>
      </c>
    </row>
    <row r="100" spans="1:5" x14ac:dyDescent="0.3">
      <c r="A100">
        <v>99</v>
      </c>
      <c r="B100">
        <v>289.7</v>
      </c>
      <c r="C100">
        <v>42.3</v>
      </c>
      <c r="D100">
        <v>51.2</v>
      </c>
      <c r="E100">
        <v>25.4</v>
      </c>
    </row>
    <row r="101" spans="1:5" x14ac:dyDescent="0.3">
      <c r="A101">
        <v>100</v>
      </c>
      <c r="B101">
        <v>135.19999999999999</v>
      </c>
      <c r="C101">
        <v>41.7</v>
      </c>
      <c r="D101">
        <v>45.9</v>
      </c>
      <c r="E101">
        <v>17.2</v>
      </c>
    </row>
    <row r="102" spans="1:5" x14ac:dyDescent="0.3">
      <c r="A102">
        <v>101</v>
      </c>
      <c r="B102">
        <v>222.4</v>
      </c>
      <c r="C102">
        <v>4.3</v>
      </c>
      <c r="D102">
        <v>49.8</v>
      </c>
      <c r="E102">
        <v>11.7</v>
      </c>
    </row>
    <row r="103" spans="1:5" x14ac:dyDescent="0.3">
      <c r="A103">
        <v>102</v>
      </c>
      <c r="B103">
        <v>296.39999999999998</v>
      </c>
      <c r="C103">
        <v>36.299999999999997</v>
      </c>
      <c r="D103">
        <v>100.9</v>
      </c>
      <c r="E103">
        <v>23.8</v>
      </c>
    </row>
    <row r="104" spans="1:5" x14ac:dyDescent="0.3">
      <c r="A104">
        <v>103</v>
      </c>
      <c r="B104">
        <v>280.2</v>
      </c>
      <c r="C104">
        <v>10.1</v>
      </c>
      <c r="D104">
        <v>21.4</v>
      </c>
      <c r="E104">
        <v>14.8</v>
      </c>
    </row>
    <row r="105" spans="1:5" x14ac:dyDescent="0.3">
      <c r="A105">
        <v>104</v>
      </c>
      <c r="B105">
        <v>187.9</v>
      </c>
      <c r="C105">
        <v>17.2</v>
      </c>
      <c r="D105">
        <v>17.899999999999999</v>
      </c>
      <c r="E105">
        <v>14.7</v>
      </c>
    </row>
    <row r="106" spans="1:5" x14ac:dyDescent="0.3">
      <c r="A106">
        <v>105</v>
      </c>
      <c r="B106">
        <v>238.2</v>
      </c>
      <c r="C106">
        <v>34.299999999999997</v>
      </c>
      <c r="D106">
        <v>5.3</v>
      </c>
      <c r="E106">
        <v>20.7</v>
      </c>
    </row>
    <row r="107" spans="1:5" x14ac:dyDescent="0.3">
      <c r="A107">
        <v>106</v>
      </c>
      <c r="B107">
        <v>137.9</v>
      </c>
      <c r="C107">
        <v>46.4</v>
      </c>
      <c r="D107">
        <v>59</v>
      </c>
      <c r="E107">
        <v>19.2</v>
      </c>
    </row>
    <row r="108" spans="1:5" x14ac:dyDescent="0.3">
      <c r="A108">
        <v>107</v>
      </c>
      <c r="B108">
        <v>25</v>
      </c>
      <c r="C108">
        <v>11</v>
      </c>
      <c r="D108">
        <v>29.7</v>
      </c>
      <c r="E108">
        <v>7.2</v>
      </c>
    </row>
    <row r="109" spans="1:5" x14ac:dyDescent="0.3">
      <c r="A109">
        <v>108</v>
      </c>
      <c r="B109">
        <v>90.4</v>
      </c>
      <c r="C109">
        <v>0.3</v>
      </c>
      <c r="D109">
        <v>23.2</v>
      </c>
      <c r="E109">
        <v>8.6999999999999993</v>
      </c>
    </row>
    <row r="110" spans="1:5" x14ac:dyDescent="0.3">
      <c r="A110">
        <v>109</v>
      </c>
      <c r="B110">
        <v>13.1</v>
      </c>
      <c r="C110">
        <v>0.4</v>
      </c>
      <c r="D110">
        <v>25.6</v>
      </c>
      <c r="E110">
        <v>5.3</v>
      </c>
    </row>
    <row r="111" spans="1:5" x14ac:dyDescent="0.3">
      <c r="A111">
        <v>110</v>
      </c>
      <c r="B111">
        <v>255.4</v>
      </c>
      <c r="C111">
        <v>26.9</v>
      </c>
      <c r="D111">
        <v>5.5</v>
      </c>
      <c r="E111">
        <v>19.8</v>
      </c>
    </row>
    <row r="112" spans="1:5" x14ac:dyDescent="0.3">
      <c r="A112">
        <v>111</v>
      </c>
      <c r="B112">
        <v>225.8</v>
      </c>
      <c r="C112">
        <v>8.1999999999999993</v>
      </c>
      <c r="D112">
        <v>56.5</v>
      </c>
      <c r="E112">
        <v>13.4</v>
      </c>
    </row>
    <row r="113" spans="1:5" x14ac:dyDescent="0.3">
      <c r="A113">
        <v>112</v>
      </c>
      <c r="B113">
        <v>241.7</v>
      </c>
      <c r="C113">
        <v>38</v>
      </c>
      <c r="D113">
        <v>23.2</v>
      </c>
      <c r="E113">
        <v>21.8</v>
      </c>
    </row>
    <row r="114" spans="1:5" x14ac:dyDescent="0.3">
      <c r="A114">
        <v>113</v>
      </c>
      <c r="B114">
        <v>175.7</v>
      </c>
      <c r="C114">
        <v>15.4</v>
      </c>
      <c r="D114">
        <v>2.4</v>
      </c>
      <c r="E114">
        <v>14.1</v>
      </c>
    </row>
    <row r="115" spans="1:5" x14ac:dyDescent="0.3">
      <c r="A115">
        <v>114</v>
      </c>
      <c r="B115">
        <v>209.6</v>
      </c>
      <c r="C115">
        <v>20.6</v>
      </c>
      <c r="D115">
        <v>10.7</v>
      </c>
      <c r="E115">
        <v>15.9</v>
      </c>
    </row>
    <row r="116" spans="1:5" x14ac:dyDescent="0.3">
      <c r="A116">
        <v>115</v>
      </c>
      <c r="B116">
        <v>78.2</v>
      </c>
      <c r="C116">
        <v>46.8</v>
      </c>
      <c r="D116">
        <v>34.5</v>
      </c>
      <c r="E116">
        <v>14.6</v>
      </c>
    </row>
    <row r="117" spans="1:5" x14ac:dyDescent="0.3">
      <c r="A117">
        <v>116</v>
      </c>
      <c r="B117">
        <v>75.099999999999994</v>
      </c>
      <c r="C117">
        <v>35</v>
      </c>
      <c r="D117">
        <v>52.7</v>
      </c>
      <c r="E117">
        <v>12.6</v>
      </c>
    </row>
    <row r="118" spans="1:5" x14ac:dyDescent="0.3">
      <c r="A118">
        <v>117</v>
      </c>
      <c r="B118">
        <v>139.19999999999999</v>
      </c>
      <c r="C118">
        <v>14.3</v>
      </c>
      <c r="D118">
        <v>25.6</v>
      </c>
      <c r="E118">
        <v>12.2</v>
      </c>
    </row>
    <row r="119" spans="1:5" x14ac:dyDescent="0.3">
      <c r="A119">
        <v>118</v>
      </c>
      <c r="B119">
        <v>76.400000000000006</v>
      </c>
      <c r="C119">
        <v>0.8</v>
      </c>
      <c r="D119">
        <v>14.8</v>
      </c>
      <c r="E119">
        <v>9.4</v>
      </c>
    </row>
    <row r="120" spans="1:5" x14ac:dyDescent="0.3">
      <c r="A120">
        <v>119</v>
      </c>
      <c r="B120">
        <v>125.7</v>
      </c>
      <c r="C120">
        <v>36.9</v>
      </c>
      <c r="D120">
        <v>79.2</v>
      </c>
      <c r="E120">
        <v>15.9</v>
      </c>
    </row>
    <row r="121" spans="1:5" x14ac:dyDescent="0.3">
      <c r="A121">
        <v>120</v>
      </c>
      <c r="B121">
        <v>19.399999999999999</v>
      </c>
      <c r="C121">
        <v>16</v>
      </c>
      <c r="D121">
        <v>22.3</v>
      </c>
      <c r="E121">
        <v>6.6</v>
      </c>
    </row>
    <row r="122" spans="1:5" x14ac:dyDescent="0.3">
      <c r="A122">
        <v>121</v>
      </c>
      <c r="B122">
        <v>141.30000000000001</v>
      </c>
      <c r="C122">
        <v>26.8</v>
      </c>
      <c r="D122">
        <v>46.2</v>
      </c>
      <c r="E122">
        <v>15.5</v>
      </c>
    </row>
    <row r="123" spans="1:5" x14ac:dyDescent="0.3">
      <c r="A123">
        <v>122</v>
      </c>
      <c r="B123">
        <v>18.8</v>
      </c>
      <c r="C123">
        <v>21.7</v>
      </c>
      <c r="D123">
        <v>50.4</v>
      </c>
      <c r="E123">
        <v>7</v>
      </c>
    </row>
    <row r="124" spans="1:5" x14ac:dyDescent="0.3">
      <c r="A124">
        <v>123</v>
      </c>
      <c r="B124">
        <v>224</v>
      </c>
      <c r="C124">
        <v>2.4</v>
      </c>
      <c r="D124">
        <v>15.6</v>
      </c>
      <c r="E124">
        <v>11.6</v>
      </c>
    </row>
    <row r="125" spans="1:5" x14ac:dyDescent="0.3">
      <c r="A125">
        <v>124</v>
      </c>
      <c r="B125">
        <v>123.1</v>
      </c>
      <c r="C125">
        <v>34.6</v>
      </c>
      <c r="D125">
        <v>12.4</v>
      </c>
      <c r="E125">
        <v>15.2</v>
      </c>
    </row>
    <row r="126" spans="1:5" x14ac:dyDescent="0.3">
      <c r="A126">
        <v>125</v>
      </c>
      <c r="B126">
        <v>229.5</v>
      </c>
      <c r="C126">
        <v>32.299999999999997</v>
      </c>
      <c r="D126">
        <v>74.2</v>
      </c>
      <c r="E126">
        <v>19.7</v>
      </c>
    </row>
    <row r="127" spans="1:5" x14ac:dyDescent="0.3">
      <c r="A127">
        <v>126</v>
      </c>
      <c r="B127">
        <v>87.2</v>
      </c>
      <c r="C127">
        <v>11.8</v>
      </c>
      <c r="D127">
        <v>25.9</v>
      </c>
      <c r="E127">
        <v>10.6</v>
      </c>
    </row>
    <row r="128" spans="1:5" x14ac:dyDescent="0.3">
      <c r="A128">
        <v>127</v>
      </c>
      <c r="B128">
        <v>7.8</v>
      </c>
      <c r="C128">
        <v>38.9</v>
      </c>
      <c r="D128">
        <v>50.6</v>
      </c>
      <c r="E128">
        <v>6.6</v>
      </c>
    </row>
    <row r="129" spans="1:5" x14ac:dyDescent="0.3">
      <c r="A129">
        <v>128</v>
      </c>
      <c r="B129">
        <v>80.2</v>
      </c>
      <c r="C129">
        <v>0</v>
      </c>
      <c r="D129">
        <v>9.1999999999999993</v>
      </c>
      <c r="E129">
        <v>8.8000000000000007</v>
      </c>
    </row>
    <row r="130" spans="1:5" x14ac:dyDescent="0.3">
      <c r="A130">
        <v>129</v>
      </c>
      <c r="B130">
        <v>220.3</v>
      </c>
      <c r="C130">
        <v>49</v>
      </c>
      <c r="D130">
        <v>3.2</v>
      </c>
      <c r="E130">
        <v>24.7</v>
      </c>
    </row>
    <row r="131" spans="1:5" x14ac:dyDescent="0.3">
      <c r="A131">
        <v>130</v>
      </c>
      <c r="B131">
        <v>59.6</v>
      </c>
      <c r="C131">
        <v>12</v>
      </c>
      <c r="D131">
        <v>43.1</v>
      </c>
      <c r="E131">
        <v>9.6999999999999993</v>
      </c>
    </row>
    <row r="132" spans="1:5" x14ac:dyDescent="0.3">
      <c r="A132">
        <v>131</v>
      </c>
      <c r="B132">
        <v>0.7</v>
      </c>
      <c r="C132">
        <v>39.6</v>
      </c>
      <c r="D132">
        <v>8.6999999999999993</v>
      </c>
      <c r="E132">
        <v>1.6</v>
      </c>
    </row>
    <row r="133" spans="1:5" x14ac:dyDescent="0.3">
      <c r="A133">
        <v>132</v>
      </c>
      <c r="B133">
        <v>265.2</v>
      </c>
      <c r="C133">
        <v>2.9</v>
      </c>
      <c r="D133">
        <v>43</v>
      </c>
      <c r="E133">
        <v>12.7</v>
      </c>
    </row>
    <row r="134" spans="1:5" x14ac:dyDescent="0.3">
      <c r="A134">
        <v>133</v>
      </c>
      <c r="B134">
        <v>8.4</v>
      </c>
      <c r="C134">
        <v>27.2</v>
      </c>
      <c r="D134">
        <v>2.1</v>
      </c>
      <c r="E134">
        <v>5.7</v>
      </c>
    </row>
    <row r="135" spans="1:5" x14ac:dyDescent="0.3">
      <c r="A135">
        <v>134</v>
      </c>
      <c r="B135">
        <v>219.8</v>
      </c>
      <c r="C135">
        <v>33.5</v>
      </c>
      <c r="D135">
        <v>45.1</v>
      </c>
      <c r="E135">
        <v>19.600000000000001</v>
      </c>
    </row>
    <row r="136" spans="1:5" x14ac:dyDescent="0.3">
      <c r="A136">
        <v>135</v>
      </c>
      <c r="B136">
        <v>36.9</v>
      </c>
      <c r="C136">
        <v>38.6</v>
      </c>
      <c r="D136">
        <v>65.599999999999994</v>
      </c>
      <c r="E136">
        <v>10.8</v>
      </c>
    </row>
    <row r="137" spans="1:5" x14ac:dyDescent="0.3">
      <c r="A137">
        <v>136</v>
      </c>
      <c r="B137">
        <v>48.3</v>
      </c>
      <c r="C137">
        <v>47</v>
      </c>
      <c r="D137">
        <v>8.5</v>
      </c>
      <c r="E137">
        <v>11.6</v>
      </c>
    </row>
    <row r="138" spans="1:5" x14ac:dyDescent="0.3">
      <c r="A138">
        <v>137</v>
      </c>
      <c r="B138">
        <v>25.6</v>
      </c>
      <c r="C138">
        <v>39</v>
      </c>
      <c r="D138">
        <v>9.3000000000000007</v>
      </c>
      <c r="E138">
        <v>9.5</v>
      </c>
    </row>
    <row r="139" spans="1:5" x14ac:dyDescent="0.3">
      <c r="A139">
        <v>138</v>
      </c>
      <c r="B139">
        <v>273.7</v>
      </c>
      <c r="C139">
        <v>28.9</v>
      </c>
      <c r="D139">
        <v>59.7</v>
      </c>
      <c r="E139">
        <v>20.8</v>
      </c>
    </row>
    <row r="140" spans="1:5" x14ac:dyDescent="0.3">
      <c r="A140">
        <v>139</v>
      </c>
      <c r="B140">
        <v>43</v>
      </c>
      <c r="C140">
        <v>25.9</v>
      </c>
      <c r="D140">
        <v>20.5</v>
      </c>
      <c r="E140">
        <v>9.6</v>
      </c>
    </row>
    <row r="141" spans="1:5" x14ac:dyDescent="0.3">
      <c r="A141">
        <v>140</v>
      </c>
      <c r="B141">
        <v>184.9</v>
      </c>
      <c r="C141">
        <v>43.9</v>
      </c>
      <c r="D141">
        <v>1.7</v>
      </c>
      <c r="E141">
        <v>20.7</v>
      </c>
    </row>
    <row r="142" spans="1:5" x14ac:dyDescent="0.3">
      <c r="A142">
        <v>141</v>
      </c>
      <c r="B142">
        <v>73.400000000000006</v>
      </c>
      <c r="C142">
        <v>17</v>
      </c>
      <c r="D142">
        <v>12.9</v>
      </c>
      <c r="E142">
        <v>10.9</v>
      </c>
    </row>
    <row r="143" spans="1:5" x14ac:dyDescent="0.3">
      <c r="A143">
        <v>142</v>
      </c>
      <c r="B143">
        <v>193.7</v>
      </c>
      <c r="C143">
        <v>35.4</v>
      </c>
      <c r="D143">
        <v>75.599999999999994</v>
      </c>
      <c r="E143">
        <v>19.2</v>
      </c>
    </row>
    <row r="144" spans="1:5" x14ac:dyDescent="0.3">
      <c r="A144">
        <v>143</v>
      </c>
      <c r="B144">
        <v>220.5</v>
      </c>
      <c r="C144">
        <v>33.200000000000003</v>
      </c>
      <c r="D144">
        <v>37.9</v>
      </c>
      <c r="E144">
        <v>20.100000000000001</v>
      </c>
    </row>
    <row r="145" spans="1:5" x14ac:dyDescent="0.3">
      <c r="A145">
        <v>144</v>
      </c>
      <c r="B145">
        <v>104.6</v>
      </c>
      <c r="C145">
        <v>5.7</v>
      </c>
      <c r="D145">
        <v>34.4</v>
      </c>
      <c r="E145">
        <v>10.4</v>
      </c>
    </row>
    <row r="146" spans="1:5" x14ac:dyDescent="0.3">
      <c r="A146">
        <v>145</v>
      </c>
      <c r="B146">
        <v>96.2</v>
      </c>
      <c r="C146">
        <v>14.8</v>
      </c>
      <c r="D146">
        <v>38.9</v>
      </c>
      <c r="E146">
        <v>11.4</v>
      </c>
    </row>
    <row r="147" spans="1:5" x14ac:dyDescent="0.3">
      <c r="A147">
        <v>146</v>
      </c>
      <c r="B147">
        <v>140.30000000000001</v>
      </c>
      <c r="C147">
        <v>1.9</v>
      </c>
      <c r="D147">
        <v>9</v>
      </c>
      <c r="E147">
        <v>10.3</v>
      </c>
    </row>
    <row r="148" spans="1:5" x14ac:dyDescent="0.3">
      <c r="A148">
        <v>147</v>
      </c>
      <c r="B148">
        <v>240.1</v>
      </c>
      <c r="C148">
        <v>7.3</v>
      </c>
      <c r="D148">
        <v>8.6999999999999993</v>
      </c>
      <c r="E148">
        <v>13.2</v>
      </c>
    </row>
    <row r="149" spans="1:5" x14ac:dyDescent="0.3">
      <c r="A149">
        <v>148</v>
      </c>
      <c r="B149">
        <v>243.2</v>
      </c>
      <c r="C149">
        <v>49</v>
      </c>
      <c r="D149">
        <v>44.3</v>
      </c>
      <c r="E149">
        <v>25.4</v>
      </c>
    </row>
    <row r="150" spans="1:5" x14ac:dyDescent="0.3">
      <c r="A150">
        <v>149</v>
      </c>
      <c r="B150">
        <v>38</v>
      </c>
      <c r="C150">
        <v>40.299999999999997</v>
      </c>
      <c r="D150">
        <v>11.9</v>
      </c>
      <c r="E150">
        <v>10.9</v>
      </c>
    </row>
    <row r="151" spans="1:5" x14ac:dyDescent="0.3">
      <c r="A151">
        <v>150</v>
      </c>
      <c r="B151">
        <v>44.7</v>
      </c>
      <c r="C151">
        <v>25.8</v>
      </c>
      <c r="D151">
        <v>20.6</v>
      </c>
      <c r="E151">
        <v>10.1</v>
      </c>
    </row>
    <row r="152" spans="1:5" x14ac:dyDescent="0.3">
      <c r="A152">
        <v>151</v>
      </c>
      <c r="B152">
        <v>280.7</v>
      </c>
      <c r="C152">
        <v>13.9</v>
      </c>
      <c r="D152">
        <v>37</v>
      </c>
      <c r="E152">
        <v>16.100000000000001</v>
      </c>
    </row>
    <row r="153" spans="1:5" x14ac:dyDescent="0.3">
      <c r="A153">
        <v>152</v>
      </c>
      <c r="B153">
        <v>121</v>
      </c>
      <c r="C153">
        <v>8.4</v>
      </c>
      <c r="D153">
        <v>48.7</v>
      </c>
      <c r="E153">
        <v>11.6</v>
      </c>
    </row>
    <row r="154" spans="1:5" x14ac:dyDescent="0.3">
      <c r="A154">
        <v>153</v>
      </c>
      <c r="B154">
        <v>197.6</v>
      </c>
      <c r="C154">
        <v>23.3</v>
      </c>
      <c r="D154">
        <v>14.2</v>
      </c>
      <c r="E154">
        <v>16.600000000000001</v>
      </c>
    </row>
    <row r="155" spans="1:5" x14ac:dyDescent="0.3">
      <c r="A155">
        <v>154</v>
      </c>
      <c r="B155">
        <v>171.3</v>
      </c>
      <c r="C155">
        <v>39.700000000000003</v>
      </c>
      <c r="D155">
        <v>37.700000000000003</v>
      </c>
      <c r="E155">
        <v>19</v>
      </c>
    </row>
    <row r="156" spans="1:5" x14ac:dyDescent="0.3">
      <c r="A156">
        <v>155</v>
      </c>
      <c r="B156">
        <v>187.8</v>
      </c>
      <c r="C156">
        <v>21.1</v>
      </c>
      <c r="D156">
        <v>9.5</v>
      </c>
      <c r="E156">
        <v>15.6</v>
      </c>
    </row>
    <row r="157" spans="1:5" x14ac:dyDescent="0.3">
      <c r="A157">
        <v>156</v>
      </c>
      <c r="B157">
        <v>4.0999999999999996</v>
      </c>
      <c r="C157">
        <v>11.6</v>
      </c>
      <c r="D157">
        <v>5.7</v>
      </c>
      <c r="E157">
        <v>3.2</v>
      </c>
    </row>
    <row r="158" spans="1:5" x14ac:dyDescent="0.3">
      <c r="A158">
        <v>157</v>
      </c>
      <c r="B158">
        <v>93.9</v>
      </c>
      <c r="C158">
        <v>43.5</v>
      </c>
      <c r="D158">
        <v>50.5</v>
      </c>
      <c r="E158">
        <v>15.3</v>
      </c>
    </row>
    <row r="159" spans="1:5" x14ac:dyDescent="0.3">
      <c r="A159">
        <v>158</v>
      </c>
      <c r="B159">
        <v>149.80000000000001</v>
      </c>
      <c r="C159">
        <v>1.3</v>
      </c>
      <c r="D159">
        <v>24.3</v>
      </c>
      <c r="E159">
        <v>10.1</v>
      </c>
    </row>
    <row r="160" spans="1:5" x14ac:dyDescent="0.3">
      <c r="A160">
        <v>159</v>
      </c>
      <c r="B160">
        <v>11.7</v>
      </c>
      <c r="C160">
        <v>36.9</v>
      </c>
      <c r="D160">
        <v>45.2</v>
      </c>
      <c r="E160">
        <v>7.3</v>
      </c>
    </row>
    <row r="161" spans="1:5" x14ac:dyDescent="0.3">
      <c r="A161">
        <v>160</v>
      </c>
      <c r="B161">
        <v>131.69999999999999</v>
      </c>
      <c r="C161">
        <v>18.399999999999999</v>
      </c>
      <c r="D161">
        <v>34.6</v>
      </c>
      <c r="E161">
        <v>12.9</v>
      </c>
    </row>
    <row r="162" spans="1:5" x14ac:dyDescent="0.3">
      <c r="A162">
        <v>161</v>
      </c>
      <c r="B162">
        <v>172.5</v>
      </c>
      <c r="C162">
        <v>18.100000000000001</v>
      </c>
      <c r="D162">
        <v>30.7</v>
      </c>
      <c r="E162">
        <v>14.4</v>
      </c>
    </row>
    <row r="163" spans="1:5" x14ac:dyDescent="0.3">
      <c r="A163">
        <v>162</v>
      </c>
      <c r="B163">
        <v>85.7</v>
      </c>
      <c r="C163">
        <v>35.799999999999997</v>
      </c>
      <c r="D163">
        <v>49.3</v>
      </c>
      <c r="E163">
        <v>13.3</v>
      </c>
    </row>
    <row r="164" spans="1:5" x14ac:dyDescent="0.3">
      <c r="A164">
        <v>163</v>
      </c>
      <c r="B164">
        <v>188.4</v>
      </c>
      <c r="C164">
        <v>18.100000000000001</v>
      </c>
      <c r="D164">
        <v>25.6</v>
      </c>
      <c r="E164">
        <v>14.9</v>
      </c>
    </row>
    <row r="165" spans="1:5" x14ac:dyDescent="0.3">
      <c r="A165">
        <v>164</v>
      </c>
      <c r="B165">
        <v>163.5</v>
      </c>
      <c r="C165">
        <v>36.799999999999997</v>
      </c>
      <c r="D165">
        <v>7.4</v>
      </c>
      <c r="E165">
        <v>18</v>
      </c>
    </row>
    <row r="166" spans="1:5" x14ac:dyDescent="0.3">
      <c r="A166">
        <v>165</v>
      </c>
      <c r="B166">
        <v>117.2</v>
      </c>
      <c r="C166">
        <v>14.7</v>
      </c>
      <c r="D166">
        <v>5.4</v>
      </c>
      <c r="E166">
        <v>11.9</v>
      </c>
    </row>
    <row r="167" spans="1:5" x14ac:dyDescent="0.3">
      <c r="A167">
        <v>166</v>
      </c>
      <c r="B167">
        <v>234.5</v>
      </c>
      <c r="C167">
        <v>3.4</v>
      </c>
      <c r="D167">
        <v>84.8</v>
      </c>
      <c r="E167">
        <v>11.9</v>
      </c>
    </row>
    <row r="168" spans="1:5" x14ac:dyDescent="0.3">
      <c r="A168">
        <v>167</v>
      </c>
      <c r="B168">
        <v>17.899999999999999</v>
      </c>
      <c r="C168">
        <v>37.6</v>
      </c>
      <c r="D168">
        <v>21.6</v>
      </c>
      <c r="E168">
        <v>8</v>
      </c>
    </row>
    <row r="169" spans="1:5" x14ac:dyDescent="0.3">
      <c r="A169">
        <v>168</v>
      </c>
      <c r="B169">
        <v>206.8</v>
      </c>
      <c r="C169">
        <v>5.2</v>
      </c>
      <c r="D169">
        <v>19.399999999999999</v>
      </c>
      <c r="E169">
        <v>12.2</v>
      </c>
    </row>
    <row r="170" spans="1:5" x14ac:dyDescent="0.3">
      <c r="A170">
        <v>169</v>
      </c>
      <c r="B170">
        <v>215.4</v>
      </c>
      <c r="C170">
        <v>23.6</v>
      </c>
      <c r="D170">
        <v>57.6</v>
      </c>
      <c r="E170">
        <v>17.100000000000001</v>
      </c>
    </row>
    <row r="171" spans="1:5" x14ac:dyDescent="0.3">
      <c r="A171">
        <v>170</v>
      </c>
      <c r="B171">
        <v>284.3</v>
      </c>
      <c r="C171">
        <v>10.6</v>
      </c>
      <c r="D171">
        <v>6.4</v>
      </c>
      <c r="E171">
        <v>15</v>
      </c>
    </row>
    <row r="172" spans="1:5" x14ac:dyDescent="0.3">
      <c r="A172">
        <v>171</v>
      </c>
      <c r="B172">
        <v>50</v>
      </c>
      <c r="C172">
        <v>11.6</v>
      </c>
      <c r="D172">
        <v>18.399999999999999</v>
      </c>
      <c r="E172">
        <v>8.4</v>
      </c>
    </row>
    <row r="173" spans="1:5" x14ac:dyDescent="0.3">
      <c r="A173">
        <v>172</v>
      </c>
      <c r="B173">
        <v>164.5</v>
      </c>
      <c r="C173">
        <v>20.9</v>
      </c>
      <c r="D173">
        <v>47.4</v>
      </c>
      <c r="E173">
        <v>14.5</v>
      </c>
    </row>
    <row r="174" spans="1:5" x14ac:dyDescent="0.3">
      <c r="A174">
        <v>173</v>
      </c>
      <c r="B174">
        <v>19.600000000000001</v>
      </c>
      <c r="C174">
        <v>20.100000000000001</v>
      </c>
      <c r="D174">
        <v>17</v>
      </c>
      <c r="E174">
        <v>7.6</v>
      </c>
    </row>
    <row r="175" spans="1:5" x14ac:dyDescent="0.3">
      <c r="A175">
        <v>174</v>
      </c>
      <c r="B175">
        <v>168.4</v>
      </c>
      <c r="C175">
        <v>7.1</v>
      </c>
      <c r="D175">
        <v>12.8</v>
      </c>
      <c r="E175">
        <v>11.7</v>
      </c>
    </row>
    <row r="176" spans="1:5" x14ac:dyDescent="0.3">
      <c r="A176">
        <v>175</v>
      </c>
      <c r="B176">
        <v>222.4</v>
      </c>
      <c r="C176">
        <v>3.4</v>
      </c>
      <c r="D176">
        <v>13.1</v>
      </c>
      <c r="E176">
        <v>11.5</v>
      </c>
    </row>
    <row r="177" spans="1:5" x14ac:dyDescent="0.3">
      <c r="A177">
        <v>176</v>
      </c>
      <c r="B177">
        <v>276.89999999999998</v>
      </c>
      <c r="C177">
        <v>48.9</v>
      </c>
      <c r="D177">
        <v>41.8</v>
      </c>
      <c r="E177">
        <v>27</v>
      </c>
    </row>
    <row r="178" spans="1:5" x14ac:dyDescent="0.3">
      <c r="A178">
        <v>177</v>
      </c>
      <c r="B178">
        <v>248.4</v>
      </c>
      <c r="C178">
        <v>30.2</v>
      </c>
      <c r="D178">
        <v>20.3</v>
      </c>
      <c r="E178">
        <v>20.2</v>
      </c>
    </row>
    <row r="179" spans="1:5" x14ac:dyDescent="0.3">
      <c r="A179">
        <v>178</v>
      </c>
      <c r="B179">
        <v>170.2</v>
      </c>
      <c r="C179">
        <v>7.8</v>
      </c>
      <c r="D179">
        <v>35.200000000000003</v>
      </c>
      <c r="E179">
        <v>11.7</v>
      </c>
    </row>
    <row r="180" spans="1:5" x14ac:dyDescent="0.3">
      <c r="A180">
        <v>179</v>
      </c>
      <c r="B180">
        <v>276.7</v>
      </c>
      <c r="C180">
        <v>2.2999999999999998</v>
      </c>
      <c r="D180">
        <v>23.7</v>
      </c>
      <c r="E180">
        <v>11.8</v>
      </c>
    </row>
    <row r="181" spans="1:5" x14ac:dyDescent="0.3">
      <c r="A181">
        <v>180</v>
      </c>
      <c r="B181">
        <v>165.6</v>
      </c>
      <c r="C181">
        <v>10</v>
      </c>
      <c r="D181">
        <v>17.600000000000001</v>
      </c>
      <c r="E181">
        <v>12.6</v>
      </c>
    </row>
    <row r="182" spans="1:5" x14ac:dyDescent="0.3">
      <c r="A182">
        <v>181</v>
      </c>
      <c r="B182">
        <v>156.6</v>
      </c>
      <c r="C182">
        <v>2.6</v>
      </c>
      <c r="D182">
        <v>8.3000000000000007</v>
      </c>
      <c r="E182">
        <v>10.5</v>
      </c>
    </row>
    <row r="183" spans="1:5" x14ac:dyDescent="0.3">
      <c r="A183">
        <v>182</v>
      </c>
      <c r="B183">
        <v>218.5</v>
      </c>
      <c r="C183">
        <v>5.4</v>
      </c>
      <c r="D183">
        <v>27.4</v>
      </c>
      <c r="E183">
        <v>12.2</v>
      </c>
    </row>
    <row r="184" spans="1:5" x14ac:dyDescent="0.3">
      <c r="A184">
        <v>183</v>
      </c>
      <c r="B184">
        <v>56.2</v>
      </c>
      <c r="C184">
        <v>5.7</v>
      </c>
      <c r="D184">
        <v>29.7</v>
      </c>
      <c r="E184">
        <v>8.6999999999999993</v>
      </c>
    </row>
    <row r="185" spans="1:5" x14ac:dyDescent="0.3">
      <c r="A185">
        <v>184</v>
      </c>
      <c r="B185">
        <v>287.60000000000002</v>
      </c>
      <c r="C185">
        <v>43</v>
      </c>
      <c r="D185">
        <v>71.8</v>
      </c>
      <c r="E185">
        <v>26.2</v>
      </c>
    </row>
    <row r="186" spans="1:5" x14ac:dyDescent="0.3">
      <c r="A186">
        <v>185</v>
      </c>
      <c r="B186">
        <v>253.8</v>
      </c>
      <c r="C186">
        <v>21.3</v>
      </c>
      <c r="D186">
        <v>30</v>
      </c>
      <c r="E186">
        <v>17.600000000000001</v>
      </c>
    </row>
    <row r="187" spans="1:5" x14ac:dyDescent="0.3">
      <c r="A187">
        <v>186</v>
      </c>
      <c r="B187">
        <v>205</v>
      </c>
      <c r="C187">
        <v>45.1</v>
      </c>
      <c r="D187">
        <v>19.600000000000001</v>
      </c>
      <c r="E187">
        <v>22.6</v>
      </c>
    </row>
    <row r="188" spans="1:5" x14ac:dyDescent="0.3">
      <c r="A188">
        <v>187</v>
      </c>
      <c r="B188">
        <v>139.5</v>
      </c>
      <c r="C188">
        <v>2.1</v>
      </c>
      <c r="D188">
        <v>26.6</v>
      </c>
      <c r="E188">
        <v>10.3</v>
      </c>
    </row>
    <row r="189" spans="1:5" x14ac:dyDescent="0.3">
      <c r="A189">
        <v>188</v>
      </c>
      <c r="B189">
        <v>191.1</v>
      </c>
      <c r="C189">
        <v>28.7</v>
      </c>
      <c r="D189">
        <v>18.2</v>
      </c>
      <c r="E189">
        <v>17.3</v>
      </c>
    </row>
    <row r="190" spans="1:5" x14ac:dyDescent="0.3">
      <c r="A190">
        <v>189</v>
      </c>
      <c r="B190">
        <v>286</v>
      </c>
      <c r="C190">
        <v>13.9</v>
      </c>
      <c r="D190">
        <v>3.7</v>
      </c>
      <c r="E190">
        <v>15.9</v>
      </c>
    </row>
    <row r="191" spans="1:5" x14ac:dyDescent="0.3">
      <c r="A191">
        <v>190</v>
      </c>
      <c r="B191">
        <v>18.7</v>
      </c>
      <c r="C191">
        <v>12.1</v>
      </c>
      <c r="D191">
        <v>23.4</v>
      </c>
      <c r="E191">
        <v>6.7</v>
      </c>
    </row>
    <row r="192" spans="1:5" x14ac:dyDescent="0.3">
      <c r="A192">
        <v>191</v>
      </c>
      <c r="B192">
        <v>39.5</v>
      </c>
      <c r="C192">
        <v>41.1</v>
      </c>
      <c r="D192">
        <v>5.8</v>
      </c>
      <c r="E192">
        <v>10.8</v>
      </c>
    </row>
    <row r="193" spans="1:5" x14ac:dyDescent="0.3">
      <c r="A193">
        <v>192</v>
      </c>
      <c r="B193">
        <v>75.5</v>
      </c>
      <c r="C193">
        <v>10.8</v>
      </c>
      <c r="D193">
        <v>6</v>
      </c>
      <c r="E193">
        <v>9.9</v>
      </c>
    </row>
    <row r="194" spans="1:5" x14ac:dyDescent="0.3">
      <c r="A194">
        <v>193</v>
      </c>
      <c r="B194">
        <v>17.2</v>
      </c>
      <c r="C194">
        <v>4.0999999999999996</v>
      </c>
      <c r="D194">
        <v>31.6</v>
      </c>
      <c r="E194">
        <v>5.9</v>
      </c>
    </row>
    <row r="195" spans="1:5" x14ac:dyDescent="0.3">
      <c r="A195">
        <v>194</v>
      </c>
      <c r="B195">
        <v>166.8</v>
      </c>
      <c r="C195">
        <v>42</v>
      </c>
      <c r="D195">
        <v>3.6</v>
      </c>
      <c r="E195">
        <v>19.600000000000001</v>
      </c>
    </row>
    <row r="196" spans="1:5" x14ac:dyDescent="0.3">
      <c r="A196">
        <v>195</v>
      </c>
      <c r="B196">
        <v>149.69999999999999</v>
      </c>
      <c r="C196">
        <v>35.6</v>
      </c>
      <c r="D196">
        <v>6</v>
      </c>
      <c r="E196">
        <v>17.3</v>
      </c>
    </row>
    <row r="197" spans="1:5" x14ac:dyDescent="0.3">
      <c r="A197">
        <v>196</v>
      </c>
      <c r="B197">
        <v>38.200000000000003</v>
      </c>
      <c r="C197">
        <v>3.7</v>
      </c>
      <c r="D197">
        <v>13.8</v>
      </c>
      <c r="E197">
        <v>7.6</v>
      </c>
    </row>
    <row r="198" spans="1:5" x14ac:dyDescent="0.3">
      <c r="A198">
        <v>197</v>
      </c>
      <c r="B198">
        <v>94.2</v>
      </c>
      <c r="C198">
        <v>4.9000000000000004</v>
      </c>
      <c r="D198">
        <v>8.1</v>
      </c>
      <c r="E198">
        <v>9.6999999999999993</v>
      </c>
    </row>
    <row r="199" spans="1:5" x14ac:dyDescent="0.3">
      <c r="A199">
        <v>198</v>
      </c>
      <c r="B199">
        <v>177</v>
      </c>
      <c r="C199">
        <v>9.3000000000000007</v>
      </c>
      <c r="D199">
        <v>6.4</v>
      </c>
      <c r="E199">
        <v>12.8</v>
      </c>
    </row>
    <row r="200" spans="1:5" x14ac:dyDescent="0.3">
      <c r="A200">
        <v>199</v>
      </c>
      <c r="B200">
        <v>283.60000000000002</v>
      </c>
      <c r="C200">
        <v>42</v>
      </c>
      <c r="D200">
        <v>66.2</v>
      </c>
      <c r="E200">
        <v>25.5</v>
      </c>
    </row>
    <row r="201" spans="1:5" x14ac:dyDescent="0.3">
      <c r="A201">
        <v>200</v>
      </c>
      <c r="B201">
        <v>232.1</v>
      </c>
      <c r="C201">
        <v>8.6</v>
      </c>
      <c r="D201">
        <v>8.6999999999999993</v>
      </c>
      <c r="E201">
        <v>13.4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E6267-7242-4126-B836-F48EEE561C94}">
  <dimension ref="A1:Q204"/>
  <sheetViews>
    <sheetView topLeftCell="B200" workbookViewId="0">
      <selection activeCell="M210" sqref="M210"/>
    </sheetView>
  </sheetViews>
  <sheetFormatPr defaultRowHeight="14.4" x14ac:dyDescent="0.3"/>
  <cols>
    <col min="4" max="4" width="9.88671875" customWidth="1"/>
    <col min="6" max="6" width="18.6640625" bestFit="1" customWidth="1"/>
    <col min="7" max="7" width="11.77734375" bestFit="1" customWidth="1"/>
    <col min="11" max="11" width="20" customWidth="1"/>
    <col min="12" max="12" width="8.77734375" bestFit="1" customWidth="1"/>
    <col min="13" max="13" width="23.88671875" bestFit="1" customWidth="1"/>
    <col min="14" max="14" width="12.77734375" bestFit="1" customWidth="1"/>
  </cols>
  <sheetData>
    <row r="1" spans="2:17" x14ac:dyDescent="0.3">
      <c r="B1" t="s">
        <v>79</v>
      </c>
      <c r="C1" t="s">
        <v>80</v>
      </c>
      <c r="H1" t="s">
        <v>79</v>
      </c>
      <c r="J1" t="s">
        <v>23</v>
      </c>
      <c r="K1" t="s">
        <v>33</v>
      </c>
      <c r="L1" t="s">
        <v>26</v>
      </c>
    </row>
    <row r="2" spans="2:17" ht="24" customHeight="1" x14ac:dyDescent="0.3">
      <c r="B2" t="s">
        <v>75</v>
      </c>
      <c r="C2" t="s">
        <v>78</v>
      </c>
      <c r="D2" t="s">
        <v>0</v>
      </c>
      <c r="E2" t="s">
        <v>1</v>
      </c>
      <c r="F2" t="s">
        <v>2</v>
      </c>
      <c r="G2" t="s">
        <v>3</v>
      </c>
      <c r="H2" t="s">
        <v>75</v>
      </c>
      <c r="I2" t="s">
        <v>13</v>
      </c>
      <c r="J2" t="s">
        <v>24</v>
      </c>
      <c r="K2" t="s">
        <v>25</v>
      </c>
      <c r="L2" t="s">
        <v>27</v>
      </c>
      <c r="M2" t="s">
        <v>84</v>
      </c>
    </row>
    <row r="3" spans="2:17" x14ac:dyDescent="0.3">
      <c r="B3">
        <v>230.1</v>
      </c>
      <c r="C3">
        <v>22.1</v>
      </c>
      <c r="D3">
        <f>B3-$B$204</f>
        <v>83.057500000000005</v>
      </c>
      <c r="E3">
        <f>C3-$C$204</f>
        <v>8.0774999999999988</v>
      </c>
      <c r="F3">
        <f>D3*E3</f>
        <v>670.8969562499999</v>
      </c>
      <c r="G3">
        <f>D3^2</f>
        <v>6898.5483062500007</v>
      </c>
      <c r="H3">
        <v>230.1</v>
      </c>
      <c r="I3">
        <f>$P$4+($P$3*B3)</f>
        <v>17.970774512765537</v>
      </c>
      <c r="J3">
        <f>C3-I3</f>
        <v>4.1292254872344643</v>
      </c>
      <c r="K3">
        <f>J3^2</f>
        <v>17.050503124426697</v>
      </c>
      <c r="L3">
        <f>C3-$C$204</f>
        <v>8.0774999999999988</v>
      </c>
      <c r="M3">
        <f>L3^2</f>
        <v>65.246006249999979</v>
      </c>
      <c r="N3" t="s">
        <v>8</v>
      </c>
      <c r="O3" t="s">
        <v>82</v>
      </c>
      <c r="P3">
        <f>F203/G203</f>
        <v>4.7536640433019688E-2</v>
      </c>
    </row>
    <row r="4" spans="2:17" x14ac:dyDescent="0.3">
      <c r="B4">
        <v>44.5</v>
      </c>
      <c r="C4">
        <v>10.4</v>
      </c>
      <c r="D4">
        <f t="shared" ref="D4:D67" si="0">B4-$B$204</f>
        <v>-102.54249999999999</v>
      </c>
      <c r="E4">
        <f t="shared" ref="E4:E67" si="1">C4-$C$204</f>
        <v>-3.6225000000000023</v>
      </c>
      <c r="F4">
        <f t="shared" ref="F4:F67" si="2">D4*E4</f>
        <v>371.46020625000017</v>
      </c>
      <c r="G4">
        <f t="shared" ref="G4:G67" si="3">D4^2</f>
        <v>10514.964306249998</v>
      </c>
      <c r="H4">
        <v>44.5</v>
      </c>
      <c r="I4">
        <f t="shared" ref="I4:I67" si="4">$P$4+($P$3*B4)</f>
        <v>9.1479740483970815</v>
      </c>
      <c r="J4">
        <f t="shared" ref="J4:J67" si="5">C4-I4</f>
        <v>1.2520259516029189</v>
      </c>
      <c r="K4">
        <f t="shared" ref="K4:K67" si="6">J4^2</f>
        <v>1.5675689834871944</v>
      </c>
      <c r="L4">
        <f t="shared" ref="L4:L67" si="7">C4-$C$204</f>
        <v>-3.6225000000000023</v>
      </c>
      <c r="M4">
        <f t="shared" ref="M4:M67" si="8">L4^2</f>
        <v>13.122506250000017</v>
      </c>
      <c r="N4" t="s">
        <v>10</v>
      </c>
      <c r="O4" t="s">
        <v>83</v>
      </c>
      <c r="P4">
        <f>C204-(P3*B204)</f>
        <v>7.0325935491277054</v>
      </c>
    </row>
    <row r="5" spans="2:17" x14ac:dyDescent="0.3">
      <c r="B5">
        <v>17.2</v>
      </c>
      <c r="C5">
        <v>9.3000000000000007</v>
      </c>
      <c r="D5">
        <f t="shared" si="0"/>
        <v>-129.8425</v>
      </c>
      <c r="E5">
        <f t="shared" si="1"/>
        <v>-4.7225000000000019</v>
      </c>
      <c r="F5">
        <f t="shared" si="2"/>
        <v>613.18120625000029</v>
      </c>
      <c r="G5">
        <f t="shared" si="3"/>
        <v>16859.074806249999</v>
      </c>
      <c r="H5">
        <v>17.2</v>
      </c>
      <c r="I5">
        <f t="shared" si="4"/>
        <v>7.8502237645756443</v>
      </c>
      <c r="J5">
        <f t="shared" si="5"/>
        <v>1.4497762354243564</v>
      </c>
      <c r="K5">
        <f t="shared" si="6"/>
        <v>2.1018511328012188</v>
      </c>
      <c r="L5">
        <f t="shared" si="7"/>
        <v>-4.7225000000000019</v>
      </c>
      <c r="M5">
        <f t="shared" si="8"/>
        <v>22.302006250000019</v>
      </c>
    </row>
    <row r="6" spans="2:17" x14ac:dyDescent="0.3">
      <c r="B6">
        <v>151.5</v>
      </c>
      <c r="C6">
        <v>18.5</v>
      </c>
      <c r="D6">
        <f t="shared" si="0"/>
        <v>4.4575000000000102</v>
      </c>
      <c r="E6">
        <f t="shared" si="1"/>
        <v>4.4774999999999974</v>
      </c>
      <c r="F6">
        <f t="shared" si="2"/>
        <v>19.958456250000033</v>
      </c>
      <c r="G6">
        <f t="shared" si="3"/>
        <v>19.86930625000009</v>
      </c>
      <c r="H6">
        <v>151.5</v>
      </c>
      <c r="I6">
        <f t="shared" si="4"/>
        <v>14.234394574730189</v>
      </c>
      <c r="J6">
        <f t="shared" si="5"/>
        <v>4.2656054252698112</v>
      </c>
      <c r="K6">
        <f t="shared" si="6"/>
        <v>18.195389644091247</v>
      </c>
      <c r="L6">
        <f t="shared" si="7"/>
        <v>4.4774999999999974</v>
      </c>
      <c r="M6">
        <f t="shared" si="8"/>
        <v>20.048006249999975</v>
      </c>
    </row>
    <row r="7" spans="2:17" x14ac:dyDescent="0.3">
      <c r="B7">
        <v>180.8</v>
      </c>
      <c r="C7">
        <v>12.9</v>
      </c>
      <c r="D7">
        <f t="shared" si="0"/>
        <v>33.757500000000022</v>
      </c>
      <c r="E7">
        <f t="shared" si="1"/>
        <v>-1.1225000000000023</v>
      </c>
      <c r="F7">
        <f t="shared" si="2"/>
        <v>-37.892793750000102</v>
      </c>
      <c r="G7">
        <f t="shared" si="3"/>
        <v>1139.5688062500014</v>
      </c>
      <c r="H7">
        <v>180.8</v>
      </c>
      <c r="I7">
        <f t="shared" si="4"/>
        <v>15.627218139417666</v>
      </c>
      <c r="J7">
        <f t="shared" si="5"/>
        <v>-2.7272181394176656</v>
      </c>
      <c r="K7">
        <f t="shared" si="6"/>
        <v>7.4377187799687539</v>
      </c>
      <c r="L7">
        <f t="shared" si="7"/>
        <v>-1.1225000000000023</v>
      </c>
      <c r="M7">
        <f t="shared" si="8"/>
        <v>1.2600062500000051</v>
      </c>
      <c r="N7" t="s">
        <v>17</v>
      </c>
    </row>
    <row r="8" spans="2:17" x14ac:dyDescent="0.3">
      <c r="B8">
        <v>8.6999999999999993</v>
      </c>
      <c r="C8">
        <v>7.2</v>
      </c>
      <c r="D8">
        <f t="shared" si="0"/>
        <v>-138.3425</v>
      </c>
      <c r="E8">
        <f t="shared" si="1"/>
        <v>-6.8225000000000025</v>
      </c>
      <c r="F8">
        <f t="shared" si="2"/>
        <v>943.84170625000036</v>
      </c>
      <c r="G8">
        <f t="shared" si="3"/>
        <v>19138.647306250001</v>
      </c>
      <c r="H8">
        <v>8.6999999999999993</v>
      </c>
      <c r="I8">
        <f t="shared" si="4"/>
        <v>7.4461623208949765</v>
      </c>
      <c r="J8">
        <f t="shared" si="5"/>
        <v>-0.24616232089497636</v>
      </c>
      <c r="K8">
        <f t="shared" si="6"/>
        <v>6.0595888228401312E-2</v>
      </c>
      <c r="L8">
        <f t="shared" si="7"/>
        <v>-6.8225000000000025</v>
      </c>
      <c r="M8">
        <f t="shared" si="8"/>
        <v>46.546506250000036</v>
      </c>
      <c r="N8" t="s">
        <v>18</v>
      </c>
    </row>
    <row r="9" spans="2:17" x14ac:dyDescent="0.3">
      <c r="B9">
        <v>57.5</v>
      </c>
      <c r="C9">
        <v>11.8</v>
      </c>
      <c r="D9">
        <f t="shared" si="0"/>
        <v>-89.54249999999999</v>
      </c>
      <c r="E9">
        <f t="shared" si="1"/>
        <v>-2.2225000000000019</v>
      </c>
      <c r="F9">
        <f t="shared" si="2"/>
        <v>199.00820625000014</v>
      </c>
      <c r="G9">
        <f t="shared" si="3"/>
        <v>8017.8593062499986</v>
      </c>
      <c r="H9">
        <v>57.5</v>
      </c>
      <c r="I9">
        <f t="shared" si="4"/>
        <v>9.7659503740263371</v>
      </c>
      <c r="J9">
        <f t="shared" si="5"/>
        <v>2.0340496259736636</v>
      </c>
      <c r="K9">
        <f t="shared" si="6"/>
        <v>4.1373578809236005</v>
      </c>
      <c r="L9">
        <f t="shared" si="7"/>
        <v>-2.2225000000000019</v>
      </c>
      <c r="M9">
        <f t="shared" si="8"/>
        <v>4.9395062500000089</v>
      </c>
      <c r="N9" t="s">
        <v>19</v>
      </c>
      <c r="O9" s="3" t="s">
        <v>20</v>
      </c>
      <c r="P9" t="s">
        <v>21</v>
      </c>
    </row>
    <row r="10" spans="2:17" x14ac:dyDescent="0.3">
      <c r="B10">
        <v>120.2</v>
      </c>
      <c r="C10">
        <v>13.2</v>
      </c>
      <c r="D10">
        <f t="shared" si="0"/>
        <v>-26.842499999999987</v>
      </c>
      <c r="E10">
        <f t="shared" si="1"/>
        <v>-0.82250000000000334</v>
      </c>
      <c r="F10">
        <f t="shared" si="2"/>
        <v>22.077956250000078</v>
      </c>
      <c r="G10">
        <f t="shared" si="3"/>
        <v>720.51980624999931</v>
      </c>
      <c r="H10">
        <v>120.2</v>
      </c>
      <c r="I10">
        <f t="shared" si="4"/>
        <v>12.746497729176671</v>
      </c>
      <c r="J10">
        <f t="shared" si="5"/>
        <v>0.4535022708233285</v>
      </c>
      <c r="K10">
        <f t="shared" si="6"/>
        <v>0.20566430964191559</v>
      </c>
      <c r="L10">
        <f t="shared" si="7"/>
        <v>-0.82250000000000334</v>
      </c>
      <c r="M10">
        <f t="shared" si="8"/>
        <v>0.67650625000000553</v>
      </c>
      <c r="P10" t="s">
        <v>30</v>
      </c>
      <c r="Q10" t="s">
        <v>85</v>
      </c>
    </row>
    <row r="11" spans="2:17" x14ac:dyDescent="0.3">
      <c r="B11">
        <v>8.6</v>
      </c>
      <c r="C11">
        <v>4.8</v>
      </c>
      <c r="D11">
        <f t="shared" si="0"/>
        <v>-138.4425</v>
      </c>
      <c r="E11">
        <f t="shared" si="1"/>
        <v>-9.2225000000000037</v>
      </c>
      <c r="F11">
        <f t="shared" si="2"/>
        <v>1276.7859562500005</v>
      </c>
      <c r="G11">
        <f t="shared" si="3"/>
        <v>19166.325806249999</v>
      </c>
      <c r="H11">
        <v>8.6</v>
      </c>
      <c r="I11">
        <f t="shared" si="4"/>
        <v>7.4414086568516744</v>
      </c>
      <c r="J11">
        <f t="shared" si="5"/>
        <v>-2.6414086568516746</v>
      </c>
      <c r="K11">
        <f t="shared" si="6"/>
        <v>6.9770396924909672</v>
      </c>
      <c r="L11">
        <f t="shared" si="7"/>
        <v>-9.2225000000000037</v>
      </c>
      <c r="M11">
        <f t="shared" si="8"/>
        <v>85.054506250000074</v>
      </c>
      <c r="P11" t="s">
        <v>30</v>
      </c>
      <c r="Q11">
        <f>M203-K203</f>
        <v>3314.6181668686459</v>
      </c>
    </row>
    <row r="12" spans="2:17" x14ac:dyDescent="0.3">
      <c r="B12">
        <v>199.8</v>
      </c>
      <c r="C12">
        <v>10.6</v>
      </c>
      <c r="D12">
        <f t="shared" si="0"/>
        <v>52.757500000000022</v>
      </c>
      <c r="E12">
        <f t="shared" si="1"/>
        <v>-3.422500000000003</v>
      </c>
      <c r="F12">
        <f t="shared" si="2"/>
        <v>-180.56254375000023</v>
      </c>
      <c r="G12">
        <f t="shared" si="3"/>
        <v>2783.3538062500024</v>
      </c>
      <c r="H12">
        <v>199.8</v>
      </c>
      <c r="I12">
        <f t="shared" si="4"/>
        <v>16.530414307645039</v>
      </c>
      <c r="J12">
        <f t="shared" si="5"/>
        <v>-5.9304143076450391</v>
      </c>
      <c r="K12">
        <f t="shared" si="6"/>
        <v>35.169813860320986</v>
      </c>
      <c r="L12">
        <f t="shared" si="7"/>
        <v>-3.422500000000003</v>
      </c>
      <c r="M12">
        <f t="shared" si="8"/>
        <v>11.71350625000002</v>
      </c>
      <c r="O12" s="3" t="s">
        <v>20</v>
      </c>
      <c r="P12" t="s">
        <v>21</v>
      </c>
      <c r="Q12">
        <f>Q11/M203</f>
        <v>0.61187505085007077</v>
      </c>
    </row>
    <row r="13" spans="2:17" x14ac:dyDescent="0.3">
      <c r="B13">
        <v>66.099999999999994</v>
      </c>
      <c r="C13">
        <v>8.6</v>
      </c>
      <c r="D13">
        <f t="shared" si="0"/>
        <v>-80.942499999999995</v>
      </c>
      <c r="E13">
        <f t="shared" si="1"/>
        <v>-5.422500000000003</v>
      </c>
      <c r="F13">
        <f t="shared" si="2"/>
        <v>438.9107062500002</v>
      </c>
      <c r="G13">
        <f t="shared" si="3"/>
        <v>6551.6883062499992</v>
      </c>
      <c r="H13">
        <v>66.099999999999994</v>
      </c>
      <c r="I13">
        <f t="shared" si="4"/>
        <v>10.174765481750306</v>
      </c>
      <c r="J13">
        <f t="shared" si="5"/>
        <v>-1.5747654817503065</v>
      </c>
      <c r="K13">
        <f t="shared" si="6"/>
        <v>2.4798863225122751</v>
      </c>
      <c r="L13">
        <f t="shared" si="7"/>
        <v>-5.422500000000003</v>
      </c>
      <c r="M13">
        <f t="shared" si="8"/>
        <v>29.403506250000031</v>
      </c>
    </row>
    <row r="14" spans="2:17" x14ac:dyDescent="0.3">
      <c r="B14">
        <v>214.7</v>
      </c>
      <c r="C14">
        <v>17.399999999999999</v>
      </c>
      <c r="D14">
        <f t="shared" si="0"/>
        <v>67.657499999999999</v>
      </c>
      <c r="E14">
        <f t="shared" si="1"/>
        <v>3.3774999999999959</v>
      </c>
      <c r="F14">
        <f t="shared" si="2"/>
        <v>228.51320624999971</v>
      </c>
      <c r="G14">
        <f t="shared" si="3"/>
        <v>4577.5373062500003</v>
      </c>
      <c r="H14">
        <v>214.7</v>
      </c>
      <c r="I14">
        <f t="shared" si="4"/>
        <v>17.238710250097032</v>
      </c>
      <c r="J14">
        <f t="shared" si="5"/>
        <v>0.16128974990296641</v>
      </c>
      <c r="K14">
        <f t="shared" si="6"/>
        <v>2.6014383423761452E-2</v>
      </c>
      <c r="L14">
        <f t="shared" si="7"/>
        <v>3.3774999999999959</v>
      </c>
      <c r="M14">
        <f t="shared" si="8"/>
        <v>11.407506249999972</v>
      </c>
    </row>
    <row r="15" spans="2:17" x14ac:dyDescent="0.3">
      <c r="B15">
        <v>23.8</v>
      </c>
      <c r="C15">
        <v>9.1999999999999993</v>
      </c>
      <c r="D15">
        <f t="shared" si="0"/>
        <v>-123.24249999999999</v>
      </c>
      <c r="E15">
        <f t="shared" si="1"/>
        <v>-4.8225000000000033</v>
      </c>
      <c r="F15">
        <f t="shared" si="2"/>
        <v>594.33695625000041</v>
      </c>
      <c r="G15">
        <f t="shared" si="3"/>
        <v>15188.713806249998</v>
      </c>
      <c r="H15">
        <v>23.8</v>
      </c>
      <c r="I15">
        <f t="shared" si="4"/>
        <v>8.1639655914335734</v>
      </c>
      <c r="J15">
        <f t="shared" si="5"/>
        <v>1.0360344085664259</v>
      </c>
      <c r="K15">
        <f t="shared" si="6"/>
        <v>1.073367295733584</v>
      </c>
      <c r="L15">
        <f t="shared" si="7"/>
        <v>-4.8225000000000033</v>
      </c>
      <c r="M15">
        <f t="shared" si="8"/>
        <v>23.256506250000033</v>
      </c>
      <c r="N15" t="s">
        <v>17</v>
      </c>
    </row>
    <row r="16" spans="2:17" x14ac:dyDescent="0.3">
      <c r="B16">
        <v>97.5</v>
      </c>
      <c r="C16">
        <v>9.6999999999999993</v>
      </c>
      <c r="D16">
        <f t="shared" si="0"/>
        <v>-49.54249999999999</v>
      </c>
      <c r="E16">
        <f t="shared" si="1"/>
        <v>-4.3225000000000033</v>
      </c>
      <c r="F16">
        <f t="shared" si="2"/>
        <v>214.14745625000012</v>
      </c>
      <c r="G16">
        <f t="shared" si="3"/>
        <v>2454.4593062499989</v>
      </c>
      <c r="H16">
        <v>97.5</v>
      </c>
      <c r="I16">
        <f t="shared" si="4"/>
        <v>11.667415991347125</v>
      </c>
      <c r="J16">
        <f t="shared" si="5"/>
        <v>-1.9674159913471261</v>
      </c>
      <c r="K16">
        <f t="shared" si="6"/>
        <v>3.8707256830083949</v>
      </c>
      <c r="L16">
        <f t="shared" si="7"/>
        <v>-4.3225000000000033</v>
      </c>
      <c r="M16">
        <f t="shared" si="8"/>
        <v>18.684006250000028</v>
      </c>
      <c r="N16" t="s">
        <v>18</v>
      </c>
    </row>
    <row r="17" spans="2:16" x14ac:dyDescent="0.3">
      <c r="B17">
        <v>204.1</v>
      </c>
      <c r="C17">
        <v>19</v>
      </c>
      <c r="D17">
        <f t="shared" si="0"/>
        <v>57.057500000000005</v>
      </c>
      <c r="E17">
        <f t="shared" si="1"/>
        <v>4.9774999999999974</v>
      </c>
      <c r="F17">
        <f t="shared" si="2"/>
        <v>284.00370624999988</v>
      </c>
      <c r="G17">
        <f t="shared" si="3"/>
        <v>3255.5583062500004</v>
      </c>
      <c r="H17">
        <v>204.1</v>
      </c>
      <c r="I17">
        <f t="shared" si="4"/>
        <v>16.734821861507022</v>
      </c>
      <c r="J17">
        <f t="shared" si="5"/>
        <v>2.2651781384929777</v>
      </c>
      <c r="K17">
        <f t="shared" si="6"/>
        <v>5.1310319991065114</v>
      </c>
      <c r="L17">
        <f t="shared" si="7"/>
        <v>4.9774999999999974</v>
      </c>
      <c r="M17">
        <f t="shared" si="8"/>
        <v>24.775506249999975</v>
      </c>
      <c r="N17" t="s">
        <v>89</v>
      </c>
      <c r="O17" t="s">
        <v>90</v>
      </c>
      <c r="P17">
        <f>SQRT(Q12)</f>
        <v>0.78222442486160626</v>
      </c>
    </row>
    <row r="18" spans="2:16" x14ac:dyDescent="0.3">
      <c r="B18">
        <v>195.4</v>
      </c>
      <c r="C18">
        <v>22.4</v>
      </c>
      <c r="D18">
        <f t="shared" si="0"/>
        <v>48.357500000000016</v>
      </c>
      <c r="E18">
        <f t="shared" si="1"/>
        <v>8.3774999999999959</v>
      </c>
      <c r="F18">
        <f t="shared" si="2"/>
        <v>405.11495624999992</v>
      </c>
      <c r="G18">
        <f t="shared" si="3"/>
        <v>2338.4478062500016</v>
      </c>
      <c r="H18">
        <v>195.4</v>
      </c>
      <c r="I18">
        <f t="shared" si="4"/>
        <v>16.321253089739752</v>
      </c>
      <c r="J18">
        <f t="shared" si="5"/>
        <v>6.0787469102602465</v>
      </c>
      <c r="K18">
        <f t="shared" si="6"/>
        <v>36.951163998998496</v>
      </c>
      <c r="L18">
        <f t="shared" si="7"/>
        <v>8.3774999999999959</v>
      </c>
      <c r="M18">
        <f t="shared" si="8"/>
        <v>70.182506249999932</v>
      </c>
      <c r="O18" t="s">
        <v>91</v>
      </c>
    </row>
    <row r="19" spans="2:16" x14ac:dyDescent="0.3">
      <c r="B19">
        <v>67.8</v>
      </c>
      <c r="C19">
        <v>12.5</v>
      </c>
      <c r="D19">
        <f t="shared" si="0"/>
        <v>-79.242499999999993</v>
      </c>
      <c r="E19">
        <f t="shared" si="1"/>
        <v>-1.5225000000000026</v>
      </c>
      <c r="F19">
        <f t="shared" si="2"/>
        <v>120.64670625000019</v>
      </c>
      <c r="G19">
        <f t="shared" si="3"/>
        <v>6279.3738062499988</v>
      </c>
      <c r="H19">
        <v>67.8</v>
      </c>
      <c r="I19">
        <f t="shared" si="4"/>
        <v>10.25557777048644</v>
      </c>
      <c r="J19">
        <f t="shared" si="5"/>
        <v>2.2444222295135603</v>
      </c>
      <c r="K19">
        <f t="shared" si="6"/>
        <v>5.0374311443346205</v>
      </c>
      <c r="L19">
        <f t="shared" si="7"/>
        <v>-1.5225000000000026</v>
      </c>
      <c r="M19">
        <f t="shared" si="8"/>
        <v>2.3180062500000078</v>
      </c>
    </row>
    <row r="20" spans="2:16" x14ac:dyDescent="0.3">
      <c r="B20">
        <v>281.39999999999998</v>
      </c>
      <c r="C20">
        <v>24.4</v>
      </c>
      <c r="D20">
        <f t="shared" si="0"/>
        <v>134.35749999999999</v>
      </c>
      <c r="E20">
        <f t="shared" si="1"/>
        <v>10.377499999999996</v>
      </c>
      <c r="F20">
        <f t="shared" si="2"/>
        <v>1394.2949562499994</v>
      </c>
      <c r="G20">
        <f t="shared" si="3"/>
        <v>18051.937806249996</v>
      </c>
      <c r="H20">
        <v>281.39999999999998</v>
      </c>
      <c r="I20">
        <f t="shared" si="4"/>
        <v>20.409404166979442</v>
      </c>
      <c r="J20">
        <f t="shared" si="5"/>
        <v>3.9905958330205564</v>
      </c>
      <c r="K20">
        <f t="shared" si="6"/>
        <v>15.924855102521029</v>
      </c>
      <c r="L20">
        <f t="shared" si="7"/>
        <v>10.377499999999996</v>
      </c>
      <c r="M20">
        <f t="shared" si="8"/>
        <v>107.69250624999992</v>
      </c>
    </row>
    <row r="21" spans="2:16" x14ac:dyDescent="0.3">
      <c r="B21">
        <v>69.2</v>
      </c>
      <c r="C21">
        <v>11.3</v>
      </c>
      <c r="D21">
        <f t="shared" si="0"/>
        <v>-77.842499999999987</v>
      </c>
      <c r="E21">
        <f t="shared" si="1"/>
        <v>-2.7225000000000019</v>
      </c>
      <c r="F21">
        <f t="shared" si="2"/>
        <v>211.92620625000012</v>
      </c>
      <c r="G21">
        <f t="shared" si="3"/>
        <v>6059.454806249998</v>
      </c>
      <c r="H21">
        <v>69.2</v>
      </c>
      <c r="I21">
        <f t="shared" si="4"/>
        <v>10.322129067092668</v>
      </c>
      <c r="J21">
        <f t="shared" si="5"/>
        <v>0.97787093290733296</v>
      </c>
      <c r="K21">
        <f t="shared" si="6"/>
        <v>0.95623156142505772</v>
      </c>
      <c r="L21">
        <f t="shared" si="7"/>
        <v>-2.7225000000000019</v>
      </c>
      <c r="M21">
        <f t="shared" si="8"/>
        <v>7.4120062500000108</v>
      </c>
    </row>
    <row r="22" spans="2:16" x14ac:dyDescent="0.3">
      <c r="B22">
        <v>147.30000000000001</v>
      </c>
      <c r="C22">
        <v>14.6</v>
      </c>
      <c r="D22">
        <f t="shared" si="0"/>
        <v>0.2575000000000216</v>
      </c>
      <c r="E22">
        <f t="shared" si="1"/>
        <v>0.57749999999999702</v>
      </c>
      <c r="F22">
        <f t="shared" si="2"/>
        <v>0.1487062500000117</v>
      </c>
      <c r="G22">
        <f t="shared" si="3"/>
        <v>6.6306250000011127E-2</v>
      </c>
      <c r="H22">
        <v>147.30000000000001</v>
      </c>
      <c r="I22">
        <f t="shared" si="4"/>
        <v>14.034740684911505</v>
      </c>
      <c r="J22">
        <f t="shared" si="5"/>
        <v>0.56525931508849503</v>
      </c>
      <c r="K22">
        <f t="shared" si="6"/>
        <v>0.31951809329431452</v>
      </c>
      <c r="L22">
        <f t="shared" si="7"/>
        <v>0.57749999999999702</v>
      </c>
      <c r="M22">
        <f t="shared" si="8"/>
        <v>0.33350624999999656</v>
      </c>
    </row>
    <row r="23" spans="2:16" x14ac:dyDescent="0.3">
      <c r="B23">
        <v>218.4</v>
      </c>
      <c r="C23">
        <v>18</v>
      </c>
      <c r="D23">
        <f t="shared" si="0"/>
        <v>71.357500000000016</v>
      </c>
      <c r="E23">
        <f t="shared" si="1"/>
        <v>3.9774999999999974</v>
      </c>
      <c r="F23">
        <f t="shared" si="2"/>
        <v>283.82445624999986</v>
      </c>
      <c r="G23">
        <f t="shared" si="3"/>
        <v>5091.8928062500026</v>
      </c>
      <c r="H23">
        <v>218.4</v>
      </c>
      <c r="I23">
        <f t="shared" si="4"/>
        <v>17.414595819699205</v>
      </c>
      <c r="J23">
        <f t="shared" si="5"/>
        <v>0.58540418030079522</v>
      </c>
      <c r="K23">
        <f t="shared" si="6"/>
        <v>0.34269805431364597</v>
      </c>
      <c r="L23">
        <f t="shared" si="7"/>
        <v>3.9774999999999974</v>
      </c>
      <c r="M23">
        <f t="shared" si="8"/>
        <v>15.82050624999998</v>
      </c>
    </row>
    <row r="24" spans="2:16" x14ac:dyDescent="0.3">
      <c r="B24">
        <v>237.4</v>
      </c>
      <c r="C24">
        <v>12.5</v>
      </c>
      <c r="D24">
        <f t="shared" si="0"/>
        <v>90.357500000000016</v>
      </c>
      <c r="E24">
        <f t="shared" si="1"/>
        <v>-1.5225000000000026</v>
      </c>
      <c r="F24">
        <f t="shared" si="2"/>
        <v>-137.56929375000027</v>
      </c>
      <c r="G24">
        <f t="shared" si="3"/>
        <v>8164.4778062500027</v>
      </c>
      <c r="H24">
        <v>237.4</v>
      </c>
      <c r="I24">
        <f t="shared" si="4"/>
        <v>18.317791987926579</v>
      </c>
      <c r="J24">
        <f t="shared" si="5"/>
        <v>-5.8177919879265794</v>
      </c>
      <c r="K24">
        <f t="shared" si="6"/>
        <v>33.846703614782697</v>
      </c>
      <c r="L24">
        <f t="shared" si="7"/>
        <v>-1.5225000000000026</v>
      </c>
      <c r="M24">
        <f t="shared" si="8"/>
        <v>2.3180062500000078</v>
      </c>
    </row>
    <row r="25" spans="2:16" x14ac:dyDescent="0.3">
      <c r="B25">
        <v>13.2</v>
      </c>
      <c r="C25">
        <v>5.6</v>
      </c>
      <c r="D25">
        <f t="shared" si="0"/>
        <v>-133.8425</v>
      </c>
      <c r="E25">
        <f t="shared" si="1"/>
        <v>-8.422500000000003</v>
      </c>
      <c r="F25">
        <f t="shared" si="2"/>
        <v>1127.2884562500003</v>
      </c>
      <c r="G25">
        <f t="shared" si="3"/>
        <v>17913.81480625</v>
      </c>
      <c r="H25">
        <v>13.2</v>
      </c>
      <c r="I25">
        <f t="shared" si="4"/>
        <v>7.6600772028435653</v>
      </c>
      <c r="J25">
        <f t="shared" si="5"/>
        <v>-2.0600772028435657</v>
      </c>
      <c r="K25">
        <f t="shared" si="6"/>
        <v>4.24391808167577</v>
      </c>
      <c r="L25">
        <f t="shared" si="7"/>
        <v>-8.422500000000003</v>
      </c>
      <c r="M25">
        <f t="shared" si="8"/>
        <v>70.938506250000046</v>
      </c>
    </row>
    <row r="26" spans="2:16" x14ac:dyDescent="0.3">
      <c r="B26">
        <v>228.3</v>
      </c>
      <c r="C26">
        <v>15.5</v>
      </c>
      <c r="D26">
        <f t="shared" si="0"/>
        <v>81.257500000000022</v>
      </c>
      <c r="E26">
        <f t="shared" si="1"/>
        <v>1.4774999999999974</v>
      </c>
      <c r="F26">
        <f t="shared" si="2"/>
        <v>120.05795624999982</v>
      </c>
      <c r="G26">
        <f t="shared" si="3"/>
        <v>6602.7813062500036</v>
      </c>
      <c r="H26">
        <v>228.3</v>
      </c>
      <c r="I26">
        <f t="shared" si="4"/>
        <v>17.885208559986101</v>
      </c>
      <c r="J26">
        <f t="shared" si="5"/>
        <v>-2.3852085599861006</v>
      </c>
      <c r="K26">
        <f t="shared" si="6"/>
        <v>5.6892198746309672</v>
      </c>
      <c r="L26">
        <f t="shared" si="7"/>
        <v>1.4774999999999974</v>
      </c>
      <c r="M26">
        <f t="shared" si="8"/>
        <v>2.183006249999992</v>
      </c>
    </row>
    <row r="27" spans="2:16" x14ac:dyDescent="0.3">
      <c r="B27">
        <v>62.3</v>
      </c>
      <c r="C27">
        <v>9.6999999999999993</v>
      </c>
      <c r="D27">
        <f t="shared" si="0"/>
        <v>-84.742499999999993</v>
      </c>
      <c r="E27">
        <f t="shared" si="1"/>
        <v>-4.3225000000000033</v>
      </c>
      <c r="F27">
        <f t="shared" si="2"/>
        <v>366.29945625000028</v>
      </c>
      <c r="G27">
        <f t="shared" si="3"/>
        <v>7181.2913062499983</v>
      </c>
      <c r="H27">
        <v>62.3</v>
      </c>
      <c r="I27">
        <f t="shared" si="4"/>
        <v>9.9941262481048323</v>
      </c>
      <c r="J27">
        <f t="shared" si="5"/>
        <v>-0.29412624810483301</v>
      </c>
      <c r="K27">
        <f t="shared" si="6"/>
        <v>8.6510249824225782E-2</v>
      </c>
      <c r="L27">
        <f t="shared" si="7"/>
        <v>-4.3225000000000033</v>
      </c>
      <c r="M27">
        <f t="shared" si="8"/>
        <v>18.684006250000028</v>
      </c>
    </row>
    <row r="28" spans="2:16" x14ac:dyDescent="0.3">
      <c r="B28">
        <v>262.89999999999998</v>
      </c>
      <c r="C28">
        <v>12</v>
      </c>
      <c r="D28">
        <f t="shared" si="0"/>
        <v>115.85749999999999</v>
      </c>
      <c r="E28">
        <f t="shared" si="1"/>
        <v>-2.0225000000000026</v>
      </c>
      <c r="F28">
        <f t="shared" si="2"/>
        <v>-234.32179375000027</v>
      </c>
      <c r="G28">
        <f t="shared" si="3"/>
        <v>13422.960306249997</v>
      </c>
      <c r="H28">
        <v>262.89999999999998</v>
      </c>
      <c r="I28">
        <f t="shared" si="4"/>
        <v>19.529976318968579</v>
      </c>
      <c r="J28">
        <f t="shared" si="5"/>
        <v>-7.5299763189685791</v>
      </c>
      <c r="K28">
        <f t="shared" si="6"/>
        <v>56.700543364227592</v>
      </c>
      <c r="L28">
        <f t="shared" si="7"/>
        <v>-2.0225000000000026</v>
      </c>
      <c r="M28">
        <f t="shared" si="8"/>
        <v>4.0905062500000104</v>
      </c>
    </row>
    <row r="29" spans="2:16" x14ac:dyDescent="0.3">
      <c r="B29">
        <v>142.9</v>
      </c>
      <c r="C29">
        <v>15</v>
      </c>
      <c r="D29">
        <f t="shared" si="0"/>
        <v>-4.1424999999999841</v>
      </c>
      <c r="E29">
        <f t="shared" si="1"/>
        <v>0.97749999999999737</v>
      </c>
      <c r="F29">
        <f t="shared" si="2"/>
        <v>-4.0492937499999737</v>
      </c>
      <c r="G29">
        <f t="shared" si="3"/>
        <v>17.160306249999866</v>
      </c>
      <c r="H29">
        <v>142.9</v>
      </c>
      <c r="I29">
        <f t="shared" si="4"/>
        <v>13.825579467006218</v>
      </c>
      <c r="J29">
        <f t="shared" si="5"/>
        <v>1.174420532993782</v>
      </c>
      <c r="K29">
        <f t="shared" si="6"/>
        <v>1.3792635883173991</v>
      </c>
      <c r="L29">
        <f t="shared" si="7"/>
        <v>0.97749999999999737</v>
      </c>
      <c r="M29">
        <f t="shared" si="8"/>
        <v>0.95550624999999489</v>
      </c>
    </row>
    <row r="30" spans="2:16" x14ac:dyDescent="0.3">
      <c r="B30">
        <v>240.1</v>
      </c>
      <c r="C30">
        <v>15.9</v>
      </c>
      <c r="D30">
        <f t="shared" si="0"/>
        <v>93.057500000000005</v>
      </c>
      <c r="E30">
        <f t="shared" si="1"/>
        <v>1.8774999999999977</v>
      </c>
      <c r="F30">
        <f t="shared" si="2"/>
        <v>174.71545624999979</v>
      </c>
      <c r="G30">
        <f t="shared" si="3"/>
        <v>8659.6983062500003</v>
      </c>
      <c r="H30">
        <v>240.1</v>
      </c>
      <c r="I30">
        <f t="shared" si="4"/>
        <v>18.446140917095732</v>
      </c>
      <c r="J30">
        <f t="shared" si="5"/>
        <v>-2.5461409170957321</v>
      </c>
      <c r="K30">
        <f t="shared" si="6"/>
        <v>6.4828335697090953</v>
      </c>
      <c r="L30">
        <f t="shared" si="7"/>
        <v>1.8774999999999977</v>
      </c>
      <c r="M30">
        <f t="shared" si="8"/>
        <v>3.5250062499999917</v>
      </c>
    </row>
    <row r="31" spans="2:16" x14ac:dyDescent="0.3">
      <c r="B31">
        <v>248.8</v>
      </c>
      <c r="C31">
        <v>18.899999999999999</v>
      </c>
      <c r="D31">
        <f t="shared" si="0"/>
        <v>101.75750000000002</v>
      </c>
      <c r="E31">
        <f t="shared" si="1"/>
        <v>4.8774999999999959</v>
      </c>
      <c r="F31">
        <f t="shared" si="2"/>
        <v>496.32220624999968</v>
      </c>
      <c r="G31">
        <f t="shared" si="3"/>
        <v>10354.588806250005</v>
      </c>
      <c r="H31">
        <v>248.8</v>
      </c>
      <c r="I31">
        <f t="shared" si="4"/>
        <v>18.859709688863006</v>
      </c>
      <c r="J31">
        <f t="shared" si="5"/>
        <v>4.0290311136992329E-2</v>
      </c>
      <c r="K31">
        <f t="shared" si="6"/>
        <v>1.6233091715156481E-3</v>
      </c>
      <c r="L31">
        <f t="shared" si="7"/>
        <v>4.8774999999999959</v>
      </c>
      <c r="M31">
        <f t="shared" si="8"/>
        <v>23.790006249999962</v>
      </c>
    </row>
    <row r="32" spans="2:16" x14ac:dyDescent="0.3">
      <c r="B32">
        <v>70.599999999999994</v>
      </c>
      <c r="C32">
        <v>10.5</v>
      </c>
      <c r="D32">
        <f t="shared" si="0"/>
        <v>-76.442499999999995</v>
      </c>
      <c r="E32">
        <f t="shared" si="1"/>
        <v>-3.5225000000000026</v>
      </c>
      <c r="F32">
        <f t="shared" si="2"/>
        <v>269.26870625000021</v>
      </c>
      <c r="G32">
        <f t="shared" si="3"/>
        <v>5843.4558062499991</v>
      </c>
      <c r="H32">
        <v>70.599999999999994</v>
      </c>
      <c r="I32">
        <f t="shared" si="4"/>
        <v>10.388680363698896</v>
      </c>
      <c r="J32">
        <f t="shared" si="5"/>
        <v>0.1113196363011042</v>
      </c>
      <c r="K32">
        <f t="shared" si="6"/>
        <v>1.2392061426210115E-2</v>
      </c>
      <c r="L32">
        <f t="shared" si="7"/>
        <v>-3.5225000000000026</v>
      </c>
      <c r="M32">
        <f t="shared" si="8"/>
        <v>12.408006250000019</v>
      </c>
    </row>
    <row r="33" spans="2:13" x14ac:dyDescent="0.3">
      <c r="B33">
        <v>292.89999999999998</v>
      </c>
      <c r="C33">
        <v>21.4</v>
      </c>
      <c r="D33">
        <f t="shared" si="0"/>
        <v>145.85749999999999</v>
      </c>
      <c r="E33">
        <f t="shared" si="1"/>
        <v>7.3774999999999959</v>
      </c>
      <c r="F33">
        <f t="shared" si="2"/>
        <v>1076.0637062499993</v>
      </c>
      <c r="G33">
        <f t="shared" si="3"/>
        <v>21274.410306249996</v>
      </c>
      <c r="H33">
        <v>292.89999999999998</v>
      </c>
      <c r="I33">
        <f t="shared" si="4"/>
        <v>20.956075531959172</v>
      </c>
      <c r="J33">
        <f t="shared" si="5"/>
        <v>0.44392446804082653</v>
      </c>
      <c r="K33">
        <f t="shared" si="6"/>
        <v>0.19706893332533082</v>
      </c>
      <c r="L33">
        <f t="shared" si="7"/>
        <v>7.3774999999999959</v>
      </c>
      <c r="M33">
        <f t="shared" si="8"/>
        <v>54.427506249999944</v>
      </c>
    </row>
    <row r="34" spans="2:13" x14ac:dyDescent="0.3">
      <c r="B34">
        <v>112.9</v>
      </c>
      <c r="C34">
        <v>11.9</v>
      </c>
      <c r="D34">
        <f t="shared" si="0"/>
        <v>-34.142499999999984</v>
      </c>
      <c r="E34">
        <f t="shared" si="1"/>
        <v>-2.1225000000000023</v>
      </c>
      <c r="F34">
        <f t="shared" si="2"/>
        <v>72.467456250000041</v>
      </c>
      <c r="G34">
        <f t="shared" si="3"/>
        <v>1165.7103062499989</v>
      </c>
      <c r="H34">
        <v>112.9</v>
      </c>
      <c r="I34">
        <f t="shared" si="4"/>
        <v>12.399480254015629</v>
      </c>
      <c r="J34">
        <f t="shared" si="5"/>
        <v>-0.49948025401562823</v>
      </c>
      <c r="K34">
        <f t="shared" si="6"/>
        <v>0.2494805241515165</v>
      </c>
      <c r="L34">
        <f t="shared" si="7"/>
        <v>-2.1225000000000023</v>
      </c>
      <c r="M34">
        <f t="shared" si="8"/>
        <v>4.5050062500000099</v>
      </c>
    </row>
    <row r="35" spans="2:13" x14ac:dyDescent="0.3">
      <c r="B35">
        <v>97.2</v>
      </c>
      <c r="C35">
        <v>9.6</v>
      </c>
      <c r="D35">
        <f t="shared" si="0"/>
        <v>-49.842499999999987</v>
      </c>
      <c r="E35">
        <f t="shared" si="1"/>
        <v>-4.422500000000003</v>
      </c>
      <c r="F35">
        <f t="shared" si="2"/>
        <v>220.4284562500001</v>
      </c>
      <c r="G35">
        <f t="shared" si="3"/>
        <v>2484.2748062499986</v>
      </c>
      <c r="H35">
        <v>97.2</v>
      </c>
      <c r="I35">
        <f t="shared" si="4"/>
        <v>11.653154999217218</v>
      </c>
      <c r="J35">
        <f t="shared" si="5"/>
        <v>-2.0531549992172184</v>
      </c>
      <c r="K35">
        <f t="shared" si="6"/>
        <v>4.2154454508106562</v>
      </c>
      <c r="L35">
        <f t="shared" si="7"/>
        <v>-4.422500000000003</v>
      </c>
      <c r="M35">
        <f t="shared" si="8"/>
        <v>19.558506250000026</v>
      </c>
    </row>
    <row r="36" spans="2:13" x14ac:dyDescent="0.3">
      <c r="B36">
        <v>265.60000000000002</v>
      </c>
      <c r="C36">
        <v>17.399999999999999</v>
      </c>
      <c r="D36">
        <f t="shared" si="0"/>
        <v>118.55750000000003</v>
      </c>
      <c r="E36">
        <f t="shared" si="1"/>
        <v>3.3774999999999959</v>
      </c>
      <c r="F36">
        <f t="shared" si="2"/>
        <v>400.42795624999962</v>
      </c>
      <c r="G36">
        <f t="shared" si="3"/>
        <v>14055.880806250008</v>
      </c>
      <c r="H36">
        <v>265.60000000000002</v>
      </c>
      <c r="I36">
        <f t="shared" si="4"/>
        <v>19.658325248137736</v>
      </c>
      <c r="J36">
        <f t="shared" si="5"/>
        <v>-2.2583252481377372</v>
      </c>
      <c r="K36">
        <f t="shared" si="6"/>
        <v>5.1000329263763717</v>
      </c>
      <c r="L36">
        <f t="shared" si="7"/>
        <v>3.3774999999999959</v>
      </c>
      <c r="M36">
        <f t="shared" si="8"/>
        <v>11.407506249999972</v>
      </c>
    </row>
    <row r="37" spans="2:13" x14ac:dyDescent="0.3">
      <c r="B37">
        <v>95.7</v>
      </c>
      <c r="C37">
        <v>9.5</v>
      </c>
      <c r="D37">
        <f t="shared" si="0"/>
        <v>-51.342499999999987</v>
      </c>
      <c r="E37">
        <f t="shared" si="1"/>
        <v>-4.5225000000000026</v>
      </c>
      <c r="F37">
        <f t="shared" si="2"/>
        <v>232.19645625000007</v>
      </c>
      <c r="G37">
        <f t="shared" si="3"/>
        <v>2636.0523062499988</v>
      </c>
      <c r="H37">
        <v>95.7</v>
      </c>
      <c r="I37">
        <f t="shared" si="4"/>
        <v>11.581850038567691</v>
      </c>
      <c r="J37">
        <f t="shared" si="5"/>
        <v>-2.0818500385676906</v>
      </c>
      <c r="K37">
        <f t="shared" si="6"/>
        <v>4.3340995830842948</v>
      </c>
      <c r="L37">
        <f t="shared" si="7"/>
        <v>-4.5225000000000026</v>
      </c>
      <c r="M37">
        <f t="shared" si="8"/>
        <v>20.453006250000023</v>
      </c>
    </row>
    <row r="38" spans="2:13" x14ac:dyDescent="0.3">
      <c r="B38">
        <v>290.7</v>
      </c>
      <c r="C38">
        <v>12.8</v>
      </c>
      <c r="D38">
        <f t="shared" si="0"/>
        <v>143.6575</v>
      </c>
      <c r="E38">
        <f t="shared" si="1"/>
        <v>-1.2225000000000019</v>
      </c>
      <c r="F38">
        <f t="shared" si="2"/>
        <v>-175.62129375000026</v>
      </c>
      <c r="G38">
        <f t="shared" si="3"/>
        <v>20637.477306249999</v>
      </c>
      <c r="H38">
        <v>290.7</v>
      </c>
      <c r="I38">
        <f t="shared" si="4"/>
        <v>20.851494923006527</v>
      </c>
      <c r="J38">
        <f t="shared" si="5"/>
        <v>-8.0514949230065262</v>
      </c>
      <c r="K38">
        <f t="shared" si="6"/>
        <v>64.826570495199874</v>
      </c>
      <c r="L38">
        <f t="shared" si="7"/>
        <v>-1.2225000000000019</v>
      </c>
      <c r="M38">
        <f t="shared" si="8"/>
        <v>1.4945062500000046</v>
      </c>
    </row>
    <row r="39" spans="2:13" x14ac:dyDescent="0.3">
      <c r="B39">
        <v>266.89999999999998</v>
      </c>
      <c r="C39">
        <v>25.4</v>
      </c>
      <c r="D39">
        <f t="shared" si="0"/>
        <v>119.85749999999999</v>
      </c>
      <c r="E39">
        <f t="shared" si="1"/>
        <v>11.377499999999996</v>
      </c>
      <c r="F39">
        <f t="shared" si="2"/>
        <v>1363.6787062499993</v>
      </c>
      <c r="G39">
        <f t="shared" si="3"/>
        <v>14365.820306249998</v>
      </c>
      <c r="H39">
        <v>266.89999999999998</v>
      </c>
      <c r="I39">
        <f t="shared" si="4"/>
        <v>19.720122880700657</v>
      </c>
      <c r="J39">
        <f t="shared" si="5"/>
        <v>5.6798771192993414</v>
      </c>
      <c r="K39">
        <f t="shared" si="6"/>
        <v>32.261004090340187</v>
      </c>
      <c r="L39">
        <f t="shared" si="7"/>
        <v>11.377499999999996</v>
      </c>
      <c r="M39">
        <f t="shared" si="8"/>
        <v>129.44750624999992</v>
      </c>
    </row>
    <row r="40" spans="2:13" x14ac:dyDescent="0.3">
      <c r="B40">
        <v>74.7</v>
      </c>
      <c r="C40">
        <v>14.7</v>
      </c>
      <c r="D40">
        <f t="shared" si="0"/>
        <v>-72.342499999999987</v>
      </c>
      <c r="E40">
        <f t="shared" si="1"/>
        <v>0.67749999999999666</v>
      </c>
      <c r="F40">
        <f t="shared" si="2"/>
        <v>-49.012043749999748</v>
      </c>
      <c r="G40">
        <f t="shared" si="3"/>
        <v>5233.4373062499981</v>
      </c>
      <c r="H40">
        <v>74.7</v>
      </c>
      <c r="I40">
        <f t="shared" si="4"/>
        <v>10.583580589474277</v>
      </c>
      <c r="J40">
        <f t="shared" si="5"/>
        <v>4.1164194105257224</v>
      </c>
      <c r="K40">
        <f t="shared" si="6"/>
        <v>16.944908763352934</v>
      </c>
      <c r="L40">
        <f t="shared" si="7"/>
        <v>0.67749999999999666</v>
      </c>
      <c r="M40">
        <f t="shared" si="8"/>
        <v>0.45900624999999545</v>
      </c>
    </row>
    <row r="41" spans="2:13" x14ac:dyDescent="0.3">
      <c r="B41">
        <v>43.1</v>
      </c>
      <c r="C41">
        <v>10.1</v>
      </c>
      <c r="D41">
        <f t="shared" si="0"/>
        <v>-103.9425</v>
      </c>
      <c r="E41">
        <f t="shared" si="1"/>
        <v>-3.922500000000003</v>
      </c>
      <c r="F41">
        <f t="shared" si="2"/>
        <v>407.7144562500003</v>
      </c>
      <c r="G41">
        <f t="shared" si="3"/>
        <v>10804.04330625</v>
      </c>
      <c r="H41">
        <v>43.1</v>
      </c>
      <c r="I41">
        <f t="shared" si="4"/>
        <v>9.0814227517908535</v>
      </c>
      <c r="J41">
        <f t="shared" si="5"/>
        <v>1.0185772482091462</v>
      </c>
      <c r="K41">
        <f t="shared" si="6"/>
        <v>1.0374996105693166</v>
      </c>
      <c r="L41">
        <f t="shared" si="7"/>
        <v>-3.922500000000003</v>
      </c>
      <c r="M41">
        <f t="shared" si="8"/>
        <v>15.386006250000023</v>
      </c>
    </row>
    <row r="42" spans="2:13" x14ac:dyDescent="0.3">
      <c r="B42">
        <v>228</v>
      </c>
      <c r="C42">
        <v>21.5</v>
      </c>
      <c r="D42">
        <f t="shared" si="0"/>
        <v>80.95750000000001</v>
      </c>
      <c r="E42">
        <f t="shared" si="1"/>
        <v>7.4774999999999974</v>
      </c>
      <c r="F42">
        <f t="shared" si="2"/>
        <v>605.35970624999982</v>
      </c>
      <c r="G42">
        <f t="shared" si="3"/>
        <v>6554.1168062500019</v>
      </c>
      <c r="H42">
        <v>228</v>
      </c>
      <c r="I42">
        <f t="shared" si="4"/>
        <v>17.870947567856192</v>
      </c>
      <c r="J42">
        <f t="shared" si="5"/>
        <v>3.6290524321438085</v>
      </c>
      <c r="K42">
        <f t="shared" si="6"/>
        <v>13.170021555248891</v>
      </c>
      <c r="L42">
        <f t="shared" si="7"/>
        <v>7.4774999999999974</v>
      </c>
      <c r="M42">
        <f t="shared" si="8"/>
        <v>55.91300624999996</v>
      </c>
    </row>
    <row r="43" spans="2:13" x14ac:dyDescent="0.3">
      <c r="B43">
        <v>202.5</v>
      </c>
      <c r="C43">
        <v>16.600000000000001</v>
      </c>
      <c r="D43">
        <f t="shared" si="0"/>
        <v>55.45750000000001</v>
      </c>
      <c r="E43">
        <f t="shared" si="1"/>
        <v>2.5774999999999988</v>
      </c>
      <c r="F43">
        <f t="shared" si="2"/>
        <v>142.94170624999995</v>
      </c>
      <c r="G43">
        <f t="shared" si="3"/>
        <v>3075.534306250001</v>
      </c>
      <c r="H43">
        <v>202.5</v>
      </c>
      <c r="I43">
        <f t="shared" si="4"/>
        <v>16.658763236814192</v>
      </c>
      <c r="J43">
        <f t="shared" si="5"/>
        <v>-5.8763236814190378E-2</v>
      </c>
      <c r="K43">
        <f t="shared" si="6"/>
        <v>3.4531180008806192E-3</v>
      </c>
      <c r="L43">
        <f t="shared" si="7"/>
        <v>2.5774999999999988</v>
      </c>
      <c r="M43">
        <f t="shared" si="8"/>
        <v>6.6435062499999935</v>
      </c>
    </row>
    <row r="44" spans="2:13" x14ac:dyDescent="0.3">
      <c r="B44">
        <v>177</v>
      </c>
      <c r="C44">
        <v>17.100000000000001</v>
      </c>
      <c r="D44">
        <f t="shared" si="0"/>
        <v>29.95750000000001</v>
      </c>
      <c r="E44">
        <f t="shared" si="1"/>
        <v>3.0774999999999988</v>
      </c>
      <c r="F44">
        <f t="shared" si="2"/>
        <v>92.194206249999993</v>
      </c>
      <c r="G44">
        <f t="shared" si="3"/>
        <v>897.45180625000057</v>
      </c>
      <c r="H44">
        <v>177</v>
      </c>
      <c r="I44">
        <f t="shared" si="4"/>
        <v>15.44657890577219</v>
      </c>
      <c r="J44">
        <f t="shared" si="5"/>
        <v>1.6534210942278111</v>
      </c>
      <c r="K44">
        <f t="shared" si="6"/>
        <v>2.7338013148374922</v>
      </c>
      <c r="L44">
        <f t="shared" si="7"/>
        <v>3.0774999999999988</v>
      </c>
      <c r="M44">
        <f t="shared" si="8"/>
        <v>9.4710062499999932</v>
      </c>
    </row>
    <row r="45" spans="2:13" x14ac:dyDescent="0.3">
      <c r="B45">
        <v>293.60000000000002</v>
      </c>
      <c r="C45">
        <v>20.7</v>
      </c>
      <c r="D45">
        <f t="shared" si="0"/>
        <v>146.55750000000003</v>
      </c>
      <c r="E45">
        <f t="shared" si="1"/>
        <v>6.6774999999999967</v>
      </c>
      <c r="F45">
        <f t="shared" si="2"/>
        <v>978.63770624999972</v>
      </c>
      <c r="G45">
        <f t="shared" si="3"/>
        <v>21479.100806250011</v>
      </c>
      <c r="H45">
        <v>293.60000000000002</v>
      </c>
      <c r="I45">
        <f t="shared" si="4"/>
        <v>20.989351180262286</v>
      </c>
      <c r="J45">
        <f t="shared" si="5"/>
        <v>-0.28935118026228679</v>
      </c>
      <c r="K45">
        <f t="shared" si="6"/>
        <v>8.3724105519178388E-2</v>
      </c>
      <c r="L45">
        <f t="shared" si="7"/>
        <v>6.6774999999999967</v>
      </c>
      <c r="M45">
        <f t="shared" si="8"/>
        <v>44.589006249999954</v>
      </c>
    </row>
    <row r="46" spans="2:13" x14ac:dyDescent="0.3">
      <c r="B46">
        <v>206.9</v>
      </c>
      <c r="C46">
        <v>12.9</v>
      </c>
      <c r="D46">
        <f t="shared" si="0"/>
        <v>59.857500000000016</v>
      </c>
      <c r="E46">
        <f t="shared" si="1"/>
        <v>-1.1225000000000023</v>
      </c>
      <c r="F46">
        <f t="shared" si="2"/>
        <v>-67.190043750000157</v>
      </c>
      <c r="G46">
        <f t="shared" si="3"/>
        <v>3582.9203062500019</v>
      </c>
      <c r="H46">
        <v>206.9</v>
      </c>
      <c r="I46">
        <f t="shared" si="4"/>
        <v>16.867924454719478</v>
      </c>
      <c r="J46">
        <f t="shared" si="5"/>
        <v>-3.9679244547194781</v>
      </c>
      <c r="K46">
        <f t="shared" si="6"/>
        <v>15.744424478360868</v>
      </c>
      <c r="L46">
        <f t="shared" si="7"/>
        <v>-1.1225000000000023</v>
      </c>
      <c r="M46">
        <f t="shared" si="8"/>
        <v>1.2600062500000051</v>
      </c>
    </row>
    <row r="47" spans="2:13" x14ac:dyDescent="0.3">
      <c r="B47">
        <v>25.1</v>
      </c>
      <c r="C47">
        <v>8.5</v>
      </c>
      <c r="D47">
        <f t="shared" si="0"/>
        <v>-121.9425</v>
      </c>
      <c r="E47">
        <f t="shared" si="1"/>
        <v>-5.5225000000000026</v>
      </c>
      <c r="F47">
        <f t="shared" si="2"/>
        <v>673.42745625000032</v>
      </c>
      <c r="G47">
        <f t="shared" si="3"/>
        <v>14869.973306249998</v>
      </c>
      <c r="H47">
        <v>25.1</v>
      </c>
      <c r="I47">
        <f t="shared" si="4"/>
        <v>8.2257632239965002</v>
      </c>
      <c r="J47">
        <f t="shared" si="5"/>
        <v>0.27423677600349983</v>
      </c>
      <c r="K47">
        <f t="shared" si="6"/>
        <v>7.5205809312793734E-2</v>
      </c>
      <c r="L47">
        <f t="shared" si="7"/>
        <v>-5.5225000000000026</v>
      </c>
      <c r="M47">
        <f t="shared" si="8"/>
        <v>30.498006250000028</v>
      </c>
    </row>
    <row r="48" spans="2:13" x14ac:dyDescent="0.3">
      <c r="B48">
        <v>175.1</v>
      </c>
      <c r="C48">
        <v>14.9</v>
      </c>
      <c r="D48">
        <f t="shared" si="0"/>
        <v>28.057500000000005</v>
      </c>
      <c r="E48">
        <f t="shared" si="1"/>
        <v>0.87749999999999773</v>
      </c>
      <c r="F48">
        <f t="shared" si="2"/>
        <v>24.62045624999994</v>
      </c>
      <c r="G48">
        <f t="shared" si="3"/>
        <v>787.22330625000029</v>
      </c>
      <c r="H48">
        <v>175.1</v>
      </c>
      <c r="I48">
        <f t="shared" si="4"/>
        <v>15.356259288949452</v>
      </c>
      <c r="J48">
        <f t="shared" si="5"/>
        <v>-0.45625928894945211</v>
      </c>
      <c r="K48">
        <f t="shared" si="6"/>
        <v>0.20817253875265965</v>
      </c>
      <c r="L48">
        <f t="shared" si="7"/>
        <v>0.87749999999999773</v>
      </c>
      <c r="M48">
        <f t="shared" si="8"/>
        <v>0.77000624999999601</v>
      </c>
    </row>
    <row r="49" spans="2:13" x14ac:dyDescent="0.3">
      <c r="B49">
        <v>89.7</v>
      </c>
      <c r="C49">
        <v>10.6</v>
      </c>
      <c r="D49">
        <f t="shared" si="0"/>
        <v>-57.342499999999987</v>
      </c>
      <c r="E49">
        <f t="shared" si="1"/>
        <v>-3.422500000000003</v>
      </c>
      <c r="F49">
        <f t="shared" si="2"/>
        <v>196.25470625000014</v>
      </c>
      <c r="G49">
        <f t="shared" si="3"/>
        <v>3288.1623062499984</v>
      </c>
      <c r="H49">
        <v>89.7</v>
      </c>
      <c r="I49">
        <f t="shared" si="4"/>
        <v>11.296630195969572</v>
      </c>
      <c r="J49">
        <f t="shared" si="5"/>
        <v>-0.69663019596957199</v>
      </c>
      <c r="K49">
        <f t="shared" si="6"/>
        <v>0.48529362993660424</v>
      </c>
      <c r="L49">
        <f t="shared" si="7"/>
        <v>-3.422500000000003</v>
      </c>
      <c r="M49">
        <f t="shared" si="8"/>
        <v>11.71350625000002</v>
      </c>
    </row>
    <row r="50" spans="2:13" x14ac:dyDescent="0.3">
      <c r="B50">
        <v>239.9</v>
      </c>
      <c r="C50">
        <v>23.2</v>
      </c>
      <c r="D50">
        <f t="shared" si="0"/>
        <v>92.857500000000016</v>
      </c>
      <c r="E50">
        <f t="shared" si="1"/>
        <v>9.1774999999999967</v>
      </c>
      <c r="F50">
        <f t="shared" si="2"/>
        <v>852.19970624999985</v>
      </c>
      <c r="G50">
        <f t="shared" si="3"/>
        <v>8622.5153062500031</v>
      </c>
      <c r="H50">
        <v>239.9</v>
      </c>
      <c r="I50">
        <f t="shared" si="4"/>
        <v>18.436633589009126</v>
      </c>
      <c r="J50">
        <f t="shared" si="5"/>
        <v>4.7633664109908729</v>
      </c>
      <c r="K50">
        <f t="shared" si="6"/>
        <v>22.68965956535607</v>
      </c>
      <c r="L50">
        <f t="shared" si="7"/>
        <v>9.1774999999999967</v>
      </c>
      <c r="M50">
        <f t="shared" si="8"/>
        <v>84.226506249999943</v>
      </c>
    </row>
    <row r="51" spans="2:13" x14ac:dyDescent="0.3">
      <c r="B51">
        <v>227.2</v>
      </c>
      <c r="C51">
        <v>14.8</v>
      </c>
      <c r="D51">
        <f t="shared" si="0"/>
        <v>80.157499999999999</v>
      </c>
      <c r="E51">
        <f t="shared" si="1"/>
        <v>0.77749999999999808</v>
      </c>
      <c r="F51">
        <f t="shared" si="2"/>
        <v>62.322456249999846</v>
      </c>
      <c r="G51">
        <f t="shared" si="3"/>
        <v>6425.2248062500003</v>
      </c>
      <c r="H51">
        <v>227.2</v>
      </c>
      <c r="I51">
        <f t="shared" si="4"/>
        <v>17.832918255509778</v>
      </c>
      <c r="J51">
        <f t="shared" si="5"/>
        <v>-3.0329182555097773</v>
      </c>
      <c r="K51">
        <f t="shared" si="6"/>
        <v>9.1985931446044713</v>
      </c>
      <c r="L51">
        <f t="shared" si="7"/>
        <v>0.77749999999999808</v>
      </c>
      <c r="M51">
        <f t="shared" si="8"/>
        <v>0.60450624999999703</v>
      </c>
    </row>
    <row r="52" spans="2:13" x14ac:dyDescent="0.3">
      <c r="B52">
        <v>66.900000000000006</v>
      </c>
      <c r="C52">
        <v>9.6999999999999993</v>
      </c>
      <c r="D52">
        <f t="shared" si="0"/>
        <v>-80.142499999999984</v>
      </c>
      <c r="E52">
        <f t="shared" si="1"/>
        <v>-4.3225000000000033</v>
      </c>
      <c r="F52">
        <f t="shared" si="2"/>
        <v>346.41595625000019</v>
      </c>
      <c r="G52">
        <f t="shared" si="3"/>
        <v>6422.8203062499979</v>
      </c>
      <c r="H52">
        <v>66.900000000000006</v>
      </c>
      <c r="I52">
        <f t="shared" si="4"/>
        <v>10.212794794096723</v>
      </c>
      <c r="J52">
        <f t="shared" si="5"/>
        <v>-0.5127947940967239</v>
      </c>
      <c r="K52">
        <f t="shared" si="6"/>
        <v>0.26295850085270145</v>
      </c>
      <c r="L52">
        <f t="shared" si="7"/>
        <v>-4.3225000000000033</v>
      </c>
      <c r="M52">
        <f t="shared" si="8"/>
        <v>18.684006250000028</v>
      </c>
    </row>
    <row r="53" spans="2:13" x14ac:dyDescent="0.3">
      <c r="B53">
        <v>199.8</v>
      </c>
      <c r="C53">
        <v>11.4</v>
      </c>
      <c r="D53">
        <f t="shared" si="0"/>
        <v>52.757500000000022</v>
      </c>
      <c r="E53">
        <f t="shared" si="1"/>
        <v>-2.6225000000000023</v>
      </c>
      <c r="F53">
        <f t="shared" si="2"/>
        <v>-138.35654375000018</v>
      </c>
      <c r="G53">
        <f t="shared" si="3"/>
        <v>2783.3538062500024</v>
      </c>
      <c r="H53">
        <v>199.8</v>
      </c>
      <c r="I53">
        <f t="shared" si="4"/>
        <v>16.530414307645039</v>
      </c>
      <c r="J53">
        <f t="shared" si="5"/>
        <v>-5.1304143076450384</v>
      </c>
      <c r="K53">
        <f t="shared" si="6"/>
        <v>26.321150968088919</v>
      </c>
      <c r="L53">
        <f t="shared" si="7"/>
        <v>-2.6225000000000023</v>
      </c>
      <c r="M53">
        <f t="shared" si="8"/>
        <v>6.8775062500000121</v>
      </c>
    </row>
    <row r="54" spans="2:13" x14ac:dyDescent="0.3">
      <c r="B54">
        <v>100.4</v>
      </c>
      <c r="C54">
        <v>10.7</v>
      </c>
      <c r="D54">
        <f t="shared" si="0"/>
        <v>-46.642499999999984</v>
      </c>
      <c r="E54">
        <f t="shared" si="1"/>
        <v>-3.3225000000000033</v>
      </c>
      <c r="F54">
        <f t="shared" si="2"/>
        <v>154.96970625000012</v>
      </c>
      <c r="G54">
        <f t="shared" si="3"/>
        <v>2175.5228062499987</v>
      </c>
      <c r="H54">
        <v>100.4</v>
      </c>
      <c r="I54">
        <f t="shared" si="4"/>
        <v>11.805272248602883</v>
      </c>
      <c r="J54">
        <f t="shared" si="5"/>
        <v>-1.1052722486028834</v>
      </c>
      <c r="K54">
        <f t="shared" si="6"/>
        <v>1.2216267435316741</v>
      </c>
      <c r="L54">
        <f t="shared" si="7"/>
        <v>-3.3225000000000033</v>
      </c>
      <c r="M54">
        <f t="shared" si="8"/>
        <v>11.039006250000023</v>
      </c>
    </row>
    <row r="55" spans="2:13" x14ac:dyDescent="0.3">
      <c r="B55">
        <v>216.4</v>
      </c>
      <c r="C55">
        <v>22.6</v>
      </c>
      <c r="D55">
        <f t="shared" si="0"/>
        <v>69.357500000000016</v>
      </c>
      <c r="E55">
        <f t="shared" si="1"/>
        <v>8.5774999999999988</v>
      </c>
      <c r="F55">
        <f t="shared" si="2"/>
        <v>594.91395625000007</v>
      </c>
      <c r="G55">
        <f t="shared" si="3"/>
        <v>4810.4628062500024</v>
      </c>
      <c r="H55">
        <v>216.4</v>
      </c>
      <c r="I55">
        <f t="shared" si="4"/>
        <v>17.319522538833166</v>
      </c>
      <c r="J55">
        <f t="shared" si="5"/>
        <v>5.2804774611668357</v>
      </c>
      <c r="K55">
        <f t="shared" si="6"/>
        <v>27.883442217890952</v>
      </c>
      <c r="L55">
        <f t="shared" si="7"/>
        <v>8.5774999999999988</v>
      </c>
      <c r="M55">
        <f t="shared" si="8"/>
        <v>73.57350624999998</v>
      </c>
    </row>
    <row r="56" spans="2:13" x14ac:dyDescent="0.3">
      <c r="B56">
        <v>182.6</v>
      </c>
      <c r="C56">
        <v>21.2</v>
      </c>
      <c r="D56">
        <f t="shared" si="0"/>
        <v>35.557500000000005</v>
      </c>
      <c r="E56">
        <f t="shared" si="1"/>
        <v>7.1774999999999967</v>
      </c>
      <c r="F56">
        <f t="shared" si="2"/>
        <v>255.21395624999991</v>
      </c>
      <c r="G56">
        <f t="shared" si="3"/>
        <v>1264.3358062500004</v>
      </c>
      <c r="H56">
        <v>182.6</v>
      </c>
      <c r="I56">
        <f t="shared" si="4"/>
        <v>15.712784092197101</v>
      </c>
      <c r="J56">
        <f t="shared" si="5"/>
        <v>5.4872159078028986</v>
      </c>
      <c r="K56">
        <f t="shared" si="6"/>
        <v>30.109538418845187</v>
      </c>
      <c r="L56">
        <f t="shared" si="7"/>
        <v>7.1774999999999967</v>
      </c>
      <c r="M56">
        <f t="shared" si="8"/>
        <v>51.516506249999949</v>
      </c>
    </row>
    <row r="57" spans="2:13" x14ac:dyDescent="0.3">
      <c r="B57">
        <v>262.7</v>
      </c>
      <c r="C57">
        <v>20.2</v>
      </c>
      <c r="D57">
        <f t="shared" si="0"/>
        <v>115.6575</v>
      </c>
      <c r="E57">
        <f t="shared" si="1"/>
        <v>6.1774999999999967</v>
      </c>
      <c r="F57">
        <f t="shared" si="2"/>
        <v>714.47420624999961</v>
      </c>
      <c r="G57">
        <f t="shared" si="3"/>
        <v>13376.657306249999</v>
      </c>
      <c r="H57">
        <v>262.7</v>
      </c>
      <c r="I57">
        <f t="shared" si="4"/>
        <v>19.520468990881977</v>
      </c>
      <c r="J57">
        <f t="shared" si="5"/>
        <v>0.67953100911802267</v>
      </c>
      <c r="K57">
        <f t="shared" si="6"/>
        <v>0.46176239235295818</v>
      </c>
      <c r="L57">
        <f t="shared" si="7"/>
        <v>6.1774999999999967</v>
      </c>
      <c r="M57">
        <f t="shared" si="8"/>
        <v>38.16150624999996</v>
      </c>
    </row>
    <row r="58" spans="2:13" x14ac:dyDescent="0.3">
      <c r="B58">
        <v>198.9</v>
      </c>
      <c r="C58">
        <v>23.7</v>
      </c>
      <c r="D58">
        <f t="shared" si="0"/>
        <v>51.857500000000016</v>
      </c>
      <c r="E58">
        <f t="shared" si="1"/>
        <v>9.6774999999999967</v>
      </c>
      <c r="F58">
        <f t="shared" si="2"/>
        <v>501.85095624999997</v>
      </c>
      <c r="G58">
        <f t="shared" si="3"/>
        <v>2689.2003062500016</v>
      </c>
      <c r="H58">
        <v>198.9</v>
      </c>
      <c r="I58">
        <f t="shared" si="4"/>
        <v>16.487631331255322</v>
      </c>
      <c r="J58">
        <f t="shared" si="5"/>
        <v>7.2123686687446771</v>
      </c>
      <c r="K58">
        <f t="shared" si="6"/>
        <v>52.018261813889865</v>
      </c>
      <c r="L58">
        <f t="shared" si="7"/>
        <v>9.6774999999999967</v>
      </c>
      <c r="M58">
        <f t="shared" si="8"/>
        <v>93.654006249999938</v>
      </c>
    </row>
    <row r="59" spans="2:13" x14ac:dyDescent="0.3">
      <c r="B59">
        <v>7.3</v>
      </c>
      <c r="C59">
        <v>5.5</v>
      </c>
      <c r="D59">
        <f t="shared" si="0"/>
        <v>-139.74249999999998</v>
      </c>
      <c r="E59">
        <f t="shared" si="1"/>
        <v>-8.5225000000000026</v>
      </c>
      <c r="F59">
        <f t="shared" si="2"/>
        <v>1190.9554562500002</v>
      </c>
      <c r="G59">
        <f t="shared" si="3"/>
        <v>19527.966306249993</v>
      </c>
      <c r="H59">
        <v>7.3</v>
      </c>
      <c r="I59">
        <f t="shared" si="4"/>
        <v>7.3796110242887494</v>
      </c>
      <c r="J59">
        <f t="shared" si="5"/>
        <v>-1.8796110242887494</v>
      </c>
      <c r="K59">
        <f t="shared" si="6"/>
        <v>3.5329376026278014</v>
      </c>
      <c r="L59">
        <f t="shared" si="7"/>
        <v>-8.5225000000000026</v>
      </c>
      <c r="M59">
        <f t="shared" si="8"/>
        <v>72.633006250000051</v>
      </c>
    </row>
    <row r="60" spans="2:13" x14ac:dyDescent="0.3">
      <c r="B60">
        <v>136.19999999999999</v>
      </c>
      <c r="C60">
        <v>13.2</v>
      </c>
      <c r="D60">
        <f t="shared" si="0"/>
        <v>-10.842500000000001</v>
      </c>
      <c r="E60">
        <f t="shared" si="1"/>
        <v>-0.82250000000000334</v>
      </c>
      <c r="F60">
        <f t="shared" si="2"/>
        <v>8.9179562500000369</v>
      </c>
      <c r="G60">
        <f t="shared" si="3"/>
        <v>117.55980625000002</v>
      </c>
      <c r="H60">
        <v>136.19999999999999</v>
      </c>
      <c r="I60">
        <f t="shared" si="4"/>
        <v>13.507083976104987</v>
      </c>
      <c r="J60">
        <f t="shared" si="5"/>
        <v>-0.3070839761049875</v>
      </c>
      <c r="K60">
        <f t="shared" si="6"/>
        <v>9.4300568380448535E-2</v>
      </c>
      <c r="L60">
        <f t="shared" si="7"/>
        <v>-0.82250000000000334</v>
      </c>
      <c r="M60">
        <f t="shared" si="8"/>
        <v>0.67650625000000553</v>
      </c>
    </row>
    <row r="61" spans="2:13" x14ac:dyDescent="0.3">
      <c r="B61">
        <v>210.8</v>
      </c>
      <c r="C61">
        <v>23.8</v>
      </c>
      <c r="D61">
        <f t="shared" si="0"/>
        <v>63.757500000000022</v>
      </c>
      <c r="E61">
        <f t="shared" si="1"/>
        <v>9.7774999999999981</v>
      </c>
      <c r="F61">
        <f t="shared" si="2"/>
        <v>623.38895625000009</v>
      </c>
      <c r="G61">
        <f t="shared" si="3"/>
        <v>4065.0188062500029</v>
      </c>
      <c r="H61">
        <v>210.8</v>
      </c>
      <c r="I61">
        <f t="shared" si="4"/>
        <v>17.053317352408257</v>
      </c>
      <c r="J61">
        <f t="shared" si="5"/>
        <v>6.7466826475917436</v>
      </c>
      <c r="K61">
        <f t="shared" si="6"/>
        <v>45.517726747315542</v>
      </c>
      <c r="L61">
        <f t="shared" si="7"/>
        <v>9.7774999999999981</v>
      </c>
      <c r="M61">
        <f t="shared" si="8"/>
        <v>95.599506249999962</v>
      </c>
    </row>
    <row r="62" spans="2:13" x14ac:dyDescent="0.3">
      <c r="B62">
        <v>210.7</v>
      </c>
      <c r="C62">
        <v>18.399999999999999</v>
      </c>
      <c r="D62">
        <f t="shared" si="0"/>
        <v>63.657499999999999</v>
      </c>
      <c r="E62">
        <f t="shared" si="1"/>
        <v>4.3774999999999959</v>
      </c>
      <c r="F62">
        <f t="shared" si="2"/>
        <v>278.66070624999975</v>
      </c>
      <c r="G62">
        <f t="shared" si="3"/>
        <v>4052.27730625</v>
      </c>
      <c r="H62">
        <v>210.7</v>
      </c>
      <c r="I62">
        <f t="shared" si="4"/>
        <v>17.048563688364951</v>
      </c>
      <c r="J62">
        <f t="shared" si="5"/>
        <v>1.3514363116350481</v>
      </c>
      <c r="K62">
        <f t="shared" si="6"/>
        <v>1.8263801044057428</v>
      </c>
      <c r="L62">
        <f t="shared" si="7"/>
        <v>4.3774999999999959</v>
      </c>
      <c r="M62">
        <f t="shared" si="8"/>
        <v>19.162506249999964</v>
      </c>
    </row>
    <row r="63" spans="2:13" x14ac:dyDescent="0.3">
      <c r="B63">
        <v>53.5</v>
      </c>
      <c r="C63">
        <v>8.1</v>
      </c>
      <c r="D63">
        <f t="shared" si="0"/>
        <v>-93.54249999999999</v>
      </c>
      <c r="E63">
        <f t="shared" si="1"/>
        <v>-5.922500000000003</v>
      </c>
      <c r="F63">
        <f t="shared" si="2"/>
        <v>554.00545625000018</v>
      </c>
      <c r="G63">
        <f t="shared" si="3"/>
        <v>8750.1993062499987</v>
      </c>
      <c r="H63">
        <v>53.5</v>
      </c>
      <c r="I63">
        <f t="shared" si="4"/>
        <v>9.575803812294259</v>
      </c>
      <c r="J63">
        <f t="shared" si="5"/>
        <v>-1.4758038122942594</v>
      </c>
      <c r="K63">
        <f t="shared" si="6"/>
        <v>2.1779968923822697</v>
      </c>
      <c r="L63">
        <f t="shared" si="7"/>
        <v>-5.922500000000003</v>
      </c>
      <c r="M63">
        <f t="shared" si="8"/>
        <v>35.076006250000034</v>
      </c>
    </row>
    <row r="64" spans="2:13" x14ac:dyDescent="0.3">
      <c r="B64">
        <v>261.3</v>
      </c>
      <c r="C64">
        <v>24.2</v>
      </c>
      <c r="D64">
        <f t="shared" si="0"/>
        <v>114.25750000000002</v>
      </c>
      <c r="E64">
        <f t="shared" si="1"/>
        <v>10.177499999999997</v>
      </c>
      <c r="F64">
        <f t="shared" si="2"/>
        <v>1162.8557062499999</v>
      </c>
      <c r="G64">
        <f t="shared" si="3"/>
        <v>13054.776306250005</v>
      </c>
      <c r="H64">
        <v>261.3</v>
      </c>
      <c r="I64">
        <f t="shared" si="4"/>
        <v>19.453917694275752</v>
      </c>
      <c r="J64">
        <f t="shared" si="5"/>
        <v>4.7460823057242472</v>
      </c>
      <c r="K64">
        <f t="shared" si="6"/>
        <v>22.525297252708786</v>
      </c>
      <c r="L64">
        <f t="shared" si="7"/>
        <v>10.177499999999997</v>
      </c>
      <c r="M64">
        <f t="shared" si="8"/>
        <v>103.58150624999993</v>
      </c>
    </row>
    <row r="65" spans="2:13" x14ac:dyDescent="0.3">
      <c r="B65">
        <v>239.3</v>
      </c>
      <c r="C65">
        <v>15.7</v>
      </c>
      <c r="D65">
        <f t="shared" si="0"/>
        <v>92.257500000000022</v>
      </c>
      <c r="E65">
        <f t="shared" si="1"/>
        <v>1.6774999999999967</v>
      </c>
      <c r="F65">
        <f t="shared" si="2"/>
        <v>154.76195624999974</v>
      </c>
      <c r="G65">
        <f t="shared" si="3"/>
        <v>8511.4463062500035</v>
      </c>
      <c r="H65">
        <v>239.3</v>
      </c>
      <c r="I65">
        <f t="shared" si="4"/>
        <v>18.408111604749315</v>
      </c>
      <c r="J65">
        <f t="shared" si="5"/>
        <v>-2.7081116047493161</v>
      </c>
      <c r="K65">
        <f t="shared" si="6"/>
        <v>7.3338684637779163</v>
      </c>
      <c r="L65">
        <f t="shared" si="7"/>
        <v>1.6774999999999967</v>
      </c>
      <c r="M65">
        <f t="shared" si="8"/>
        <v>2.8140062499999887</v>
      </c>
    </row>
    <row r="66" spans="2:13" x14ac:dyDescent="0.3">
      <c r="B66">
        <v>102.7</v>
      </c>
      <c r="C66">
        <v>14</v>
      </c>
      <c r="D66">
        <f t="shared" si="0"/>
        <v>-44.342499999999987</v>
      </c>
      <c r="E66">
        <f t="shared" si="1"/>
        <v>-2.2500000000002629E-2</v>
      </c>
      <c r="F66">
        <f t="shared" si="2"/>
        <v>0.99770625000011626</v>
      </c>
      <c r="G66">
        <f t="shared" si="3"/>
        <v>1966.2573062499989</v>
      </c>
      <c r="H66">
        <v>102.7</v>
      </c>
      <c r="I66">
        <f t="shared" si="4"/>
        <v>11.914606521598827</v>
      </c>
      <c r="J66">
        <f t="shared" si="5"/>
        <v>2.0853934784011727</v>
      </c>
      <c r="K66">
        <f t="shared" si="6"/>
        <v>4.3488659597581423</v>
      </c>
      <c r="L66">
        <f t="shared" si="7"/>
        <v>-2.2500000000002629E-2</v>
      </c>
      <c r="M66">
        <f t="shared" si="8"/>
        <v>5.0625000000011826E-4</v>
      </c>
    </row>
    <row r="67" spans="2:13" x14ac:dyDescent="0.3">
      <c r="B67">
        <v>131.1</v>
      </c>
      <c r="C67">
        <v>18</v>
      </c>
      <c r="D67">
        <f t="shared" si="0"/>
        <v>-15.942499999999995</v>
      </c>
      <c r="E67">
        <f t="shared" si="1"/>
        <v>3.9774999999999974</v>
      </c>
      <c r="F67">
        <f t="shared" si="2"/>
        <v>-63.411293749999942</v>
      </c>
      <c r="G67">
        <f t="shared" si="3"/>
        <v>254.16330624999986</v>
      </c>
      <c r="H67">
        <v>131.1</v>
      </c>
      <c r="I67">
        <f t="shared" si="4"/>
        <v>13.264647109896586</v>
      </c>
      <c r="J67">
        <f t="shared" si="5"/>
        <v>4.7353528901034139</v>
      </c>
      <c r="K67">
        <f t="shared" si="6"/>
        <v>22.423566993810756</v>
      </c>
      <c r="L67">
        <f t="shared" si="7"/>
        <v>3.9774999999999974</v>
      </c>
      <c r="M67">
        <f t="shared" si="8"/>
        <v>15.82050624999998</v>
      </c>
    </row>
    <row r="68" spans="2:13" x14ac:dyDescent="0.3">
      <c r="B68">
        <v>69</v>
      </c>
      <c r="C68">
        <v>9.3000000000000007</v>
      </c>
      <c r="D68">
        <f t="shared" ref="D68:D131" si="9">B68-$B$204</f>
        <v>-78.04249999999999</v>
      </c>
      <c r="E68">
        <f t="shared" ref="E68:E131" si="10">C68-$C$204</f>
        <v>-4.7225000000000019</v>
      </c>
      <c r="F68">
        <f t="shared" ref="F68:F131" si="11">D68*E68</f>
        <v>368.55570625000013</v>
      </c>
      <c r="G68">
        <f t="shared" ref="G68:G131" si="12">D68^2</f>
        <v>6090.6318062499986</v>
      </c>
      <c r="H68">
        <v>69</v>
      </c>
      <c r="I68">
        <f t="shared" ref="I68:I131" si="13">$P$4+($P$3*B68)</f>
        <v>10.312621739006063</v>
      </c>
      <c r="J68">
        <f t="shared" ref="J68:J131" si="14">C68-I68</f>
        <v>-1.0126217390060628</v>
      </c>
      <c r="K68">
        <f t="shared" ref="K68:K131" si="15">J68^2</f>
        <v>1.0254027863076627</v>
      </c>
      <c r="L68">
        <f t="shared" ref="L68:L131" si="16">C68-$C$204</f>
        <v>-4.7225000000000019</v>
      </c>
      <c r="M68">
        <f t="shared" ref="M68:M131" si="17">L68^2</f>
        <v>22.302006250000019</v>
      </c>
    </row>
    <row r="69" spans="2:13" x14ac:dyDescent="0.3">
      <c r="B69">
        <v>31.5</v>
      </c>
      <c r="C69">
        <v>9.5</v>
      </c>
      <c r="D69">
        <f t="shared" si="9"/>
        <v>-115.54249999999999</v>
      </c>
      <c r="E69">
        <f t="shared" si="10"/>
        <v>-4.5225000000000026</v>
      </c>
      <c r="F69">
        <f t="shared" si="11"/>
        <v>522.54095625000025</v>
      </c>
      <c r="G69">
        <f t="shared" si="12"/>
        <v>13350.069306249998</v>
      </c>
      <c r="H69">
        <v>31.5</v>
      </c>
      <c r="I69">
        <f t="shared" si="13"/>
        <v>8.5299977227678259</v>
      </c>
      <c r="J69">
        <f t="shared" si="14"/>
        <v>0.97000227723217414</v>
      </c>
      <c r="K69">
        <f t="shared" si="15"/>
        <v>0.94090441783560363</v>
      </c>
      <c r="L69">
        <f t="shared" si="16"/>
        <v>-4.5225000000000026</v>
      </c>
      <c r="M69">
        <f t="shared" si="17"/>
        <v>20.453006250000023</v>
      </c>
    </row>
    <row r="70" spans="2:13" x14ac:dyDescent="0.3">
      <c r="B70">
        <v>139.30000000000001</v>
      </c>
      <c r="C70">
        <v>13.4</v>
      </c>
      <c r="D70">
        <f t="shared" si="9"/>
        <v>-7.7424999999999784</v>
      </c>
      <c r="E70">
        <f t="shared" si="10"/>
        <v>-0.62250000000000227</v>
      </c>
      <c r="F70">
        <f t="shared" si="11"/>
        <v>4.8197062500000039</v>
      </c>
      <c r="G70">
        <f t="shared" si="12"/>
        <v>59.946306249999665</v>
      </c>
      <c r="H70">
        <v>139.30000000000001</v>
      </c>
      <c r="I70">
        <f t="shared" si="13"/>
        <v>13.654447561447348</v>
      </c>
      <c r="J70">
        <f t="shared" si="14"/>
        <v>-0.25444756144734804</v>
      </c>
      <c r="K70">
        <f t="shared" si="15"/>
        <v>6.4743561526501958E-2</v>
      </c>
      <c r="L70">
        <f t="shared" si="16"/>
        <v>-0.62250000000000227</v>
      </c>
      <c r="M70">
        <f t="shared" si="17"/>
        <v>0.38750625000000283</v>
      </c>
    </row>
    <row r="71" spans="2:13" x14ac:dyDescent="0.3">
      <c r="B71">
        <v>237.4</v>
      </c>
      <c r="C71">
        <v>18.899999999999999</v>
      </c>
      <c r="D71">
        <f t="shared" si="9"/>
        <v>90.357500000000016</v>
      </c>
      <c r="E71">
        <f t="shared" si="10"/>
        <v>4.8774999999999959</v>
      </c>
      <c r="F71">
        <f t="shared" si="11"/>
        <v>440.71870624999968</v>
      </c>
      <c r="G71">
        <f t="shared" si="12"/>
        <v>8164.4778062500027</v>
      </c>
      <c r="H71">
        <v>237.4</v>
      </c>
      <c r="I71">
        <f t="shared" si="13"/>
        <v>18.317791987926579</v>
      </c>
      <c r="J71">
        <f t="shared" si="14"/>
        <v>0.58220801207341921</v>
      </c>
      <c r="K71">
        <f t="shared" si="15"/>
        <v>0.33896616932248264</v>
      </c>
      <c r="L71">
        <f t="shared" si="16"/>
        <v>4.8774999999999959</v>
      </c>
      <c r="M71">
        <f t="shared" si="17"/>
        <v>23.790006249999962</v>
      </c>
    </row>
    <row r="72" spans="2:13" x14ac:dyDescent="0.3">
      <c r="B72">
        <v>216.8</v>
      </c>
      <c r="C72">
        <v>22.3</v>
      </c>
      <c r="D72">
        <f t="shared" si="9"/>
        <v>69.757500000000022</v>
      </c>
      <c r="E72">
        <f t="shared" si="10"/>
        <v>8.2774999999999981</v>
      </c>
      <c r="F72">
        <f t="shared" si="11"/>
        <v>577.41770625000004</v>
      </c>
      <c r="G72">
        <f t="shared" si="12"/>
        <v>4866.108806250003</v>
      </c>
      <c r="H72">
        <v>216.8</v>
      </c>
      <c r="I72">
        <f t="shared" si="13"/>
        <v>17.338537195006374</v>
      </c>
      <c r="J72">
        <f t="shared" si="14"/>
        <v>4.9614628049936265</v>
      </c>
      <c r="K72">
        <f t="shared" si="15"/>
        <v>24.616113165335225</v>
      </c>
      <c r="L72">
        <f t="shared" si="16"/>
        <v>8.2774999999999981</v>
      </c>
      <c r="M72">
        <f t="shared" si="17"/>
        <v>68.517006249999966</v>
      </c>
    </row>
    <row r="73" spans="2:13" x14ac:dyDescent="0.3">
      <c r="B73">
        <v>199.1</v>
      </c>
      <c r="C73">
        <v>18.3</v>
      </c>
      <c r="D73">
        <f t="shared" si="9"/>
        <v>52.057500000000005</v>
      </c>
      <c r="E73">
        <f t="shared" si="10"/>
        <v>4.2774999999999981</v>
      </c>
      <c r="F73">
        <f t="shared" si="11"/>
        <v>222.67595624999993</v>
      </c>
      <c r="G73">
        <f t="shared" si="12"/>
        <v>2709.9833062500006</v>
      </c>
      <c r="H73">
        <v>199.1</v>
      </c>
      <c r="I73">
        <f t="shared" si="13"/>
        <v>16.497138659341925</v>
      </c>
      <c r="J73">
        <f t="shared" si="14"/>
        <v>1.802861340658076</v>
      </c>
      <c r="K73">
        <f t="shared" si="15"/>
        <v>3.250309013639435</v>
      </c>
      <c r="L73">
        <f t="shared" si="16"/>
        <v>4.2774999999999981</v>
      </c>
      <c r="M73">
        <f t="shared" si="17"/>
        <v>18.297006249999985</v>
      </c>
    </row>
    <row r="74" spans="2:13" x14ac:dyDescent="0.3">
      <c r="B74">
        <v>109.8</v>
      </c>
      <c r="C74">
        <v>12.4</v>
      </c>
      <c r="D74">
        <f t="shared" si="9"/>
        <v>-37.242499999999993</v>
      </c>
      <c r="E74">
        <f t="shared" si="10"/>
        <v>-1.6225000000000023</v>
      </c>
      <c r="F74">
        <f t="shared" si="11"/>
        <v>60.42595625000007</v>
      </c>
      <c r="G74">
        <f t="shared" si="12"/>
        <v>1387.0038062499993</v>
      </c>
      <c r="H74">
        <v>109.8</v>
      </c>
      <c r="I74">
        <f t="shared" si="13"/>
        <v>12.252116668673267</v>
      </c>
      <c r="J74">
        <f t="shared" si="14"/>
        <v>0.14788333132673337</v>
      </c>
      <c r="K74">
        <f t="shared" si="15"/>
        <v>2.1869479684292398E-2</v>
      </c>
      <c r="L74">
        <f t="shared" si="16"/>
        <v>-1.6225000000000023</v>
      </c>
      <c r="M74">
        <f t="shared" si="17"/>
        <v>2.6325062500000076</v>
      </c>
    </row>
    <row r="75" spans="2:13" x14ac:dyDescent="0.3">
      <c r="B75">
        <v>26.8</v>
      </c>
      <c r="C75">
        <v>8.8000000000000007</v>
      </c>
      <c r="D75">
        <f t="shared" si="9"/>
        <v>-120.24249999999999</v>
      </c>
      <c r="E75">
        <f t="shared" si="10"/>
        <v>-5.2225000000000019</v>
      </c>
      <c r="F75">
        <f t="shared" si="11"/>
        <v>627.96645625000019</v>
      </c>
      <c r="G75">
        <f t="shared" si="12"/>
        <v>14458.258806249998</v>
      </c>
      <c r="H75">
        <v>26.8</v>
      </c>
      <c r="I75">
        <f t="shared" si="13"/>
        <v>8.3065755127326337</v>
      </c>
      <c r="J75">
        <f t="shared" si="14"/>
        <v>0.49342448726736698</v>
      </c>
      <c r="K75">
        <f t="shared" si="15"/>
        <v>0.243467724635064</v>
      </c>
      <c r="L75">
        <f t="shared" si="16"/>
        <v>-5.2225000000000019</v>
      </c>
      <c r="M75">
        <f t="shared" si="17"/>
        <v>27.274506250000019</v>
      </c>
    </row>
    <row r="76" spans="2:13" x14ac:dyDescent="0.3">
      <c r="B76">
        <v>129.4</v>
      </c>
      <c r="C76">
        <v>11</v>
      </c>
      <c r="D76">
        <f t="shared" si="9"/>
        <v>-17.642499999999984</v>
      </c>
      <c r="E76">
        <f t="shared" si="10"/>
        <v>-3.0225000000000026</v>
      </c>
      <c r="F76">
        <f t="shared" si="11"/>
        <v>53.324456249999997</v>
      </c>
      <c r="G76">
        <f t="shared" si="12"/>
        <v>311.25780624999942</v>
      </c>
      <c r="H76">
        <v>129.4</v>
      </c>
      <c r="I76">
        <f t="shared" si="13"/>
        <v>13.183834821160453</v>
      </c>
      <c r="J76">
        <f t="shared" si="14"/>
        <v>-2.1838348211604526</v>
      </c>
      <c r="K76">
        <f t="shared" si="15"/>
        <v>4.7691345261129054</v>
      </c>
      <c r="L76">
        <f t="shared" si="16"/>
        <v>-3.0225000000000026</v>
      </c>
      <c r="M76">
        <f t="shared" si="17"/>
        <v>9.1355062500000166</v>
      </c>
    </row>
    <row r="77" spans="2:13" x14ac:dyDescent="0.3">
      <c r="B77">
        <v>213.4</v>
      </c>
      <c r="C77">
        <v>17</v>
      </c>
      <c r="D77">
        <f t="shared" si="9"/>
        <v>66.357500000000016</v>
      </c>
      <c r="E77">
        <f t="shared" si="10"/>
        <v>2.9774999999999974</v>
      </c>
      <c r="F77">
        <f t="shared" si="11"/>
        <v>197.57945624999988</v>
      </c>
      <c r="G77">
        <f t="shared" si="12"/>
        <v>4403.3178062500019</v>
      </c>
      <c r="H77">
        <v>213.4</v>
      </c>
      <c r="I77">
        <f t="shared" si="13"/>
        <v>17.176912617534107</v>
      </c>
      <c r="J77">
        <f t="shared" si="14"/>
        <v>-0.17691261753410714</v>
      </c>
      <c r="K77">
        <f t="shared" si="15"/>
        <v>3.1298074242769272E-2</v>
      </c>
      <c r="L77">
        <f t="shared" si="16"/>
        <v>2.9774999999999974</v>
      </c>
      <c r="M77">
        <f t="shared" si="17"/>
        <v>8.865506249999985</v>
      </c>
    </row>
    <row r="78" spans="2:13" x14ac:dyDescent="0.3">
      <c r="B78">
        <v>16.899999999999999</v>
      </c>
      <c r="C78">
        <v>8.6999999999999993</v>
      </c>
      <c r="D78">
        <f t="shared" si="9"/>
        <v>-130.14249999999998</v>
      </c>
      <c r="E78">
        <f t="shared" si="10"/>
        <v>-5.3225000000000033</v>
      </c>
      <c r="F78">
        <f t="shared" si="11"/>
        <v>692.6834562500004</v>
      </c>
      <c r="G78">
        <f t="shared" si="12"/>
        <v>16937.070306249996</v>
      </c>
      <c r="H78">
        <v>16.899999999999999</v>
      </c>
      <c r="I78">
        <f t="shared" si="13"/>
        <v>7.8359627724457379</v>
      </c>
      <c r="J78">
        <f t="shared" si="14"/>
        <v>0.86403722755426138</v>
      </c>
      <c r="K78">
        <f t="shared" si="15"/>
        <v>0.74656033059965443</v>
      </c>
      <c r="L78">
        <f t="shared" si="16"/>
        <v>-5.3225000000000033</v>
      </c>
      <c r="M78">
        <f t="shared" si="17"/>
        <v>28.329006250000035</v>
      </c>
    </row>
    <row r="79" spans="2:13" x14ac:dyDescent="0.3">
      <c r="B79">
        <v>27.5</v>
      </c>
      <c r="C79">
        <v>6.9</v>
      </c>
      <c r="D79">
        <f t="shared" si="9"/>
        <v>-119.54249999999999</v>
      </c>
      <c r="E79">
        <f t="shared" si="10"/>
        <v>-7.1225000000000023</v>
      </c>
      <c r="F79">
        <f t="shared" si="11"/>
        <v>851.44145625000021</v>
      </c>
      <c r="G79">
        <f t="shared" si="12"/>
        <v>14290.409306249998</v>
      </c>
      <c r="H79">
        <v>27.5</v>
      </c>
      <c r="I79">
        <f t="shared" si="13"/>
        <v>8.339851161035746</v>
      </c>
      <c r="J79">
        <f t="shared" si="14"/>
        <v>-1.4398511610357456</v>
      </c>
      <c r="K79">
        <f t="shared" si="15"/>
        <v>2.0731713659359845</v>
      </c>
      <c r="L79">
        <f t="shared" si="16"/>
        <v>-7.1225000000000023</v>
      </c>
      <c r="M79">
        <f t="shared" si="17"/>
        <v>50.730006250000031</v>
      </c>
    </row>
    <row r="80" spans="2:13" x14ac:dyDescent="0.3">
      <c r="B80">
        <v>120.5</v>
      </c>
      <c r="C80">
        <v>14.2</v>
      </c>
      <c r="D80">
        <f t="shared" si="9"/>
        <v>-26.54249999999999</v>
      </c>
      <c r="E80">
        <f t="shared" si="10"/>
        <v>0.17749999999999666</v>
      </c>
      <c r="F80">
        <f t="shared" si="11"/>
        <v>-4.7112937499999097</v>
      </c>
      <c r="G80">
        <f t="shared" si="12"/>
        <v>704.50430624999944</v>
      </c>
      <c r="H80">
        <v>120.5</v>
      </c>
      <c r="I80">
        <f t="shared" si="13"/>
        <v>12.760758721306578</v>
      </c>
      <c r="J80">
        <f t="shared" si="14"/>
        <v>1.4392412786934212</v>
      </c>
      <c r="K80">
        <f t="shared" si="15"/>
        <v>2.0714154582950743</v>
      </c>
      <c r="L80">
        <f t="shared" si="16"/>
        <v>0.17749999999999666</v>
      </c>
      <c r="M80">
        <f t="shared" si="17"/>
        <v>3.1506249999998813E-2</v>
      </c>
    </row>
    <row r="81" spans="2:13" x14ac:dyDescent="0.3">
      <c r="B81">
        <v>5.4</v>
      </c>
      <c r="C81">
        <v>5.3</v>
      </c>
      <c r="D81">
        <f t="shared" si="9"/>
        <v>-141.64249999999998</v>
      </c>
      <c r="E81">
        <f t="shared" si="10"/>
        <v>-8.7225000000000037</v>
      </c>
      <c r="F81">
        <f t="shared" si="11"/>
        <v>1235.4767062500005</v>
      </c>
      <c r="G81">
        <f t="shared" si="12"/>
        <v>20062.597806249996</v>
      </c>
      <c r="H81">
        <v>5.4</v>
      </c>
      <c r="I81">
        <f t="shared" si="13"/>
        <v>7.2892914074660116</v>
      </c>
      <c r="J81">
        <f t="shared" si="14"/>
        <v>-1.9892914074660117</v>
      </c>
      <c r="K81">
        <f t="shared" si="15"/>
        <v>3.9572803038181061</v>
      </c>
      <c r="L81">
        <f t="shared" si="16"/>
        <v>-8.7225000000000037</v>
      </c>
      <c r="M81">
        <f t="shared" si="17"/>
        <v>76.082006250000063</v>
      </c>
    </row>
    <row r="82" spans="2:13" x14ac:dyDescent="0.3">
      <c r="B82">
        <v>116</v>
      </c>
      <c r="C82">
        <v>11</v>
      </c>
      <c r="D82">
        <f t="shared" si="9"/>
        <v>-31.04249999999999</v>
      </c>
      <c r="E82">
        <f t="shared" si="10"/>
        <v>-3.0225000000000026</v>
      </c>
      <c r="F82">
        <f t="shared" si="11"/>
        <v>93.825956250000047</v>
      </c>
      <c r="G82">
        <f t="shared" si="12"/>
        <v>963.63680624999938</v>
      </c>
      <c r="H82">
        <v>116</v>
      </c>
      <c r="I82">
        <f t="shared" si="13"/>
        <v>12.54684383935799</v>
      </c>
      <c r="J82">
        <f t="shared" si="14"/>
        <v>-1.5468438393579902</v>
      </c>
      <c r="K82">
        <f t="shared" si="15"/>
        <v>2.3927258633597677</v>
      </c>
      <c r="L82">
        <f t="shared" si="16"/>
        <v>-3.0225000000000026</v>
      </c>
      <c r="M82">
        <f t="shared" si="17"/>
        <v>9.1355062500000166</v>
      </c>
    </row>
    <row r="83" spans="2:13" x14ac:dyDescent="0.3">
      <c r="B83">
        <v>76.400000000000006</v>
      </c>
      <c r="C83">
        <v>11.8</v>
      </c>
      <c r="D83">
        <f t="shared" si="9"/>
        <v>-70.642499999999984</v>
      </c>
      <c r="E83">
        <f t="shared" si="10"/>
        <v>-2.2225000000000019</v>
      </c>
      <c r="F83">
        <f t="shared" si="11"/>
        <v>157.0029562500001</v>
      </c>
      <c r="G83">
        <f t="shared" si="12"/>
        <v>4990.3628062499974</v>
      </c>
      <c r="H83">
        <v>76.400000000000006</v>
      </c>
      <c r="I83">
        <f t="shared" si="13"/>
        <v>10.66439287821041</v>
      </c>
      <c r="J83">
        <f t="shared" si="14"/>
        <v>1.1356071217895902</v>
      </c>
      <c r="K83">
        <f t="shared" si="15"/>
        <v>1.2896035350592372</v>
      </c>
      <c r="L83">
        <f t="shared" si="16"/>
        <v>-2.2225000000000019</v>
      </c>
      <c r="M83">
        <f t="shared" si="17"/>
        <v>4.9395062500000089</v>
      </c>
    </row>
    <row r="84" spans="2:13" x14ac:dyDescent="0.3">
      <c r="B84">
        <v>239.8</v>
      </c>
      <c r="C84">
        <v>12.3</v>
      </c>
      <c r="D84">
        <f t="shared" si="9"/>
        <v>92.757500000000022</v>
      </c>
      <c r="E84">
        <f t="shared" si="10"/>
        <v>-1.7225000000000019</v>
      </c>
      <c r="F84">
        <f t="shared" si="11"/>
        <v>-159.77479375000021</v>
      </c>
      <c r="G84">
        <f t="shared" si="12"/>
        <v>8603.9538062500033</v>
      </c>
      <c r="H84">
        <v>239.8</v>
      </c>
      <c r="I84">
        <f t="shared" si="13"/>
        <v>18.431879924965827</v>
      </c>
      <c r="J84">
        <f t="shared" si="14"/>
        <v>-6.1318799249658262</v>
      </c>
      <c r="K84">
        <f t="shared" si="15"/>
        <v>37.599951414198905</v>
      </c>
      <c r="L84">
        <f t="shared" si="16"/>
        <v>-1.7225000000000019</v>
      </c>
      <c r="M84">
        <f t="shared" si="17"/>
        <v>2.9670062500000065</v>
      </c>
    </row>
    <row r="85" spans="2:13" x14ac:dyDescent="0.3">
      <c r="B85">
        <v>75.3</v>
      </c>
      <c r="C85">
        <v>11.3</v>
      </c>
      <c r="D85">
        <f t="shared" si="9"/>
        <v>-71.742499999999993</v>
      </c>
      <c r="E85">
        <f t="shared" si="10"/>
        <v>-2.7225000000000019</v>
      </c>
      <c r="F85">
        <f t="shared" si="11"/>
        <v>195.31895625000013</v>
      </c>
      <c r="G85">
        <f t="shared" si="12"/>
        <v>5146.986306249999</v>
      </c>
      <c r="H85">
        <v>75.3</v>
      </c>
      <c r="I85">
        <f t="shared" si="13"/>
        <v>10.612102573734088</v>
      </c>
      <c r="J85">
        <f t="shared" si="14"/>
        <v>0.68789742626591277</v>
      </c>
      <c r="K85">
        <f t="shared" si="15"/>
        <v>0.47320286906326692</v>
      </c>
      <c r="L85">
        <f t="shared" si="16"/>
        <v>-2.7225000000000019</v>
      </c>
      <c r="M85">
        <f t="shared" si="17"/>
        <v>7.4120062500000108</v>
      </c>
    </row>
    <row r="86" spans="2:13" x14ac:dyDescent="0.3">
      <c r="B86">
        <v>68.400000000000006</v>
      </c>
      <c r="C86">
        <v>13.6</v>
      </c>
      <c r="D86">
        <f t="shared" si="9"/>
        <v>-78.642499999999984</v>
      </c>
      <c r="E86">
        <f t="shared" si="10"/>
        <v>-0.42250000000000298</v>
      </c>
      <c r="F86">
        <f t="shared" si="11"/>
        <v>33.226456250000226</v>
      </c>
      <c r="G86">
        <f t="shared" si="12"/>
        <v>6184.6428062499972</v>
      </c>
      <c r="H86">
        <v>68.400000000000006</v>
      </c>
      <c r="I86">
        <f t="shared" si="13"/>
        <v>10.284099754746252</v>
      </c>
      <c r="J86">
        <f t="shared" si="14"/>
        <v>3.3159002452537472</v>
      </c>
      <c r="K86">
        <f t="shared" si="15"/>
        <v>10.995194436473861</v>
      </c>
      <c r="L86">
        <f t="shared" si="16"/>
        <v>-0.42250000000000298</v>
      </c>
      <c r="M86">
        <f t="shared" si="17"/>
        <v>0.17850625000000253</v>
      </c>
    </row>
    <row r="87" spans="2:13" x14ac:dyDescent="0.3">
      <c r="B87">
        <v>213.5</v>
      </c>
      <c r="C87">
        <v>21.7</v>
      </c>
      <c r="D87">
        <f t="shared" si="9"/>
        <v>66.45750000000001</v>
      </c>
      <c r="E87">
        <f t="shared" si="10"/>
        <v>7.6774999999999967</v>
      </c>
      <c r="F87">
        <f t="shared" si="11"/>
        <v>510.22745624999988</v>
      </c>
      <c r="G87">
        <f t="shared" si="12"/>
        <v>4416.5993062500011</v>
      </c>
      <c r="H87">
        <v>213.5</v>
      </c>
      <c r="I87">
        <f t="shared" si="13"/>
        <v>17.181666281577407</v>
      </c>
      <c r="J87">
        <f t="shared" si="14"/>
        <v>4.5183337184225927</v>
      </c>
      <c r="K87">
        <f t="shared" si="15"/>
        <v>20.415339591034535</v>
      </c>
      <c r="L87">
        <f t="shared" si="16"/>
        <v>7.6774999999999967</v>
      </c>
      <c r="M87">
        <f t="shared" si="17"/>
        <v>58.944006249999951</v>
      </c>
    </row>
    <row r="88" spans="2:13" x14ac:dyDescent="0.3">
      <c r="B88">
        <v>193.2</v>
      </c>
      <c r="C88">
        <v>15.2</v>
      </c>
      <c r="D88">
        <f t="shared" si="9"/>
        <v>46.157499999999999</v>
      </c>
      <c r="E88">
        <f t="shared" si="10"/>
        <v>1.1774999999999967</v>
      </c>
      <c r="F88">
        <f t="shared" si="11"/>
        <v>54.350456249999844</v>
      </c>
      <c r="G88">
        <f t="shared" si="12"/>
        <v>2130.5148062499998</v>
      </c>
      <c r="H88">
        <v>193.2</v>
      </c>
      <c r="I88">
        <f t="shared" si="13"/>
        <v>16.216672480787111</v>
      </c>
      <c r="J88">
        <f t="shared" si="14"/>
        <v>-1.0166724807871113</v>
      </c>
      <c r="K88">
        <f t="shared" si="15"/>
        <v>1.033622933189819</v>
      </c>
      <c r="L88">
        <f t="shared" si="16"/>
        <v>1.1774999999999967</v>
      </c>
      <c r="M88">
        <f t="shared" si="17"/>
        <v>1.3865062499999921</v>
      </c>
    </row>
    <row r="89" spans="2:13" x14ac:dyDescent="0.3">
      <c r="B89">
        <v>76.3</v>
      </c>
      <c r="C89">
        <v>12</v>
      </c>
      <c r="D89">
        <f t="shared" si="9"/>
        <v>-70.742499999999993</v>
      </c>
      <c r="E89">
        <f t="shared" si="10"/>
        <v>-2.0225000000000026</v>
      </c>
      <c r="F89">
        <f t="shared" si="11"/>
        <v>143.07670625000017</v>
      </c>
      <c r="G89">
        <f t="shared" si="12"/>
        <v>5004.5013062499993</v>
      </c>
      <c r="H89">
        <v>76.3</v>
      </c>
      <c r="I89">
        <f t="shared" si="13"/>
        <v>10.659639214167107</v>
      </c>
      <c r="J89">
        <f t="shared" si="14"/>
        <v>1.3403607858328925</v>
      </c>
      <c r="K89">
        <f t="shared" si="15"/>
        <v>1.7965670361985693</v>
      </c>
      <c r="L89">
        <f t="shared" si="16"/>
        <v>-2.0225000000000026</v>
      </c>
      <c r="M89">
        <f t="shared" si="17"/>
        <v>4.0905062500000104</v>
      </c>
    </row>
    <row r="90" spans="2:13" x14ac:dyDescent="0.3">
      <c r="B90">
        <v>110.7</v>
      </c>
      <c r="C90">
        <v>16</v>
      </c>
      <c r="D90">
        <f t="shared" si="9"/>
        <v>-36.342499999999987</v>
      </c>
      <c r="E90">
        <f t="shared" si="10"/>
        <v>1.9774999999999974</v>
      </c>
      <c r="F90">
        <f t="shared" si="11"/>
        <v>-71.867293749999874</v>
      </c>
      <c r="G90">
        <f t="shared" si="12"/>
        <v>1320.7773062499991</v>
      </c>
      <c r="H90">
        <v>110.7</v>
      </c>
      <c r="I90">
        <f t="shared" si="13"/>
        <v>12.294899645062985</v>
      </c>
      <c r="J90">
        <f t="shared" si="14"/>
        <v>3.7051003549370147</v>
      </c>
      <c r="K90">
        <f t="shared" si="15"/>
        <v>13.727768640154393</v>
      </c>
      <c r="L90">
        <f t="shared" si="16"/>
        <v>1.9774999999999974</v>
      </c>
      <c r="M90">
        <f t="shared" si="17"/>
        <v>3.9105062499999894</v>
      </c>
    </row>
    <row r="91" spans="2:13" x14ac:dyDescent="0.3">
      <c r="B91">
        <v>88.3</v>
      </c>
      <c r="C91">
        <v>12.9</v>
      </c>
      <c r="D91">
        <f t="shared" si="9"/>
        <v>-58.742499999999993</v>
      </c>
      <c r="E91">
        <f t="shared" si="10"/>
        <v>-1.1225000000000023</v>
      </c>
      <c r="F91">
        <f t="shared" si="11"/>
        <v>65.938456250000129</v>
      </c>
      <c r="G91">
        <f t="shared" si="12"/>
        <v>3450.6813062499991</v>
      </c>
      <c r="H91">
        <v>88.3</v>
      </c>
      <c r="I91">
        <f t="shared" si="13"/>
        <v>11.230078899363344</v>
      </c>
      <c r="J91">
        <f t="shared" si="14"/>
        <v>1.6699211006366568</v>
      </c>
      <c r="K91">
        <f t="shared" si="15"/>
        <v>2.788636482351543</v>
      </c>
      <c r="L91">
        <f t="shared" si="16"/>
        <v>-1.1225000000000023</v>
      </c>
      <c r="M91">
        <f t="shared" si="17"/>
        <v>1.2600062500000051</v>
      </c>
    </row>
    <row r="92" spans="2:13" x14ac:dyDescent="0.3">
      <c r="B92">
        <v>109.8</v>
      </c>
      <c r="C92">
        <v>16.7</v>
      </c>
      <c r="D92">
        <f t="shared" si="9"/>
        <v>-37.242499999999993</v>
      </c>
      <c r="E92">
        <f t="shared" si="10"/>
        <v>2.6774999999999967</v>
      </c>
      <c r="F92">
        <f t="shared" si="11"/>
        <v>-99.716793749999852</v>
      </c>
      <c r="G92">
        <f t="shared" si="12"/>
        <v>1387.0038062499993</v>
      </c>
      <c r="H92">
        <v>109.8</v>
      </c>
      <c r="I92">
        <f t="shared" si="13"/>
        <v>12.252116668673267</v>
      </c>
      <c r="J92">
        <f t="shared" si="14"/>
        <v>4.4478833313267323</v>
      </c>
      <c r="K92">
        <f t="shared" si="15"/>
        <v>19.78366612909419</v>
      </c>
      <c r="L92">
        <f t="shared" si="16"/>
        <v>2.6774999999999967</v>
      </c>
      <c r="M92">
        <f t="shared" si="17"/>
        <v>7.169006249999982</v>
      </c>
    </row>
    <row r="93" spans="2:13" x14ac:dyDescent="0.3">
      <c r="B93">
        <v>134.30000000000001</v>
      </c>
      <c r="C93">
        <v>11.2</v>
      </c>
      <c r="D93">
        <f t="shared" si="9"/>
        <v>-12.742499999999978</v>
      </c>
      <c r="E93">
        <f t="shared" si="10"/>
        <v>-2.8225000000000033</v>
      </c>
      <c r="F93">
        <f t="shared" si="11"/>
        <v>35.965706249999982</v>
      </c>
      <c r="G93">
        <f t="shared" si="12"/>
        <v>162.37130624999946</v>
      </c>
      <c r="H93">
        <v>134.30000000000001</v>
      </c>
      <c r="I93">
        <f t="shared" si="13"/>
        <v>13.416764359282251</v>
      </c>
      <c r="J93">
        <f t="shared" si="14"/>
        <v>-2.2167643592822515</v>
      </c>
      <c r="K93">
        <f t="shared" si="15"/>
        <v>4.9140442245840505</v>
      </c>
      <c r="L93">
        <f t="shared" si="16"/>
        <v>-2.8225000000000033</v>
      </c>
      <c r="M93">
        <f t="shared" si="17"/>
        <v>7.9665062500000188</v>
      </c>
    </row>
    <row r="94" spans="2:13" x14ac:dyDescent="0.3">
      <c r="B94">
        <v>28.6</v>
      </c>
      <c r="C94">
        <v>7.3</v>
      </c>
      <c r="D94">
        <f t="shared" si="9"/>
        <v>-118.4425</v>
      </c>
      <c r="E94">
        <f t="shared" si="10"/>
        <v>-6.7225000000000028</v>
      </c>
      <c r="F94">
        <f t="shared" si="11"/>
        <v>796.22970625000028</v>
      </c>
      <c r="G94">
        <f t="shared" si="12"/>
        <v>14028.625806249998</v>
      </c>
      <c r="H94">
        <v>28.6</v>
      </c>
      <c r="I94">
        <f t="shared" si="13"/>
        <v>8.3921414655120685</v>
      </c>
      <c r="J94">
        <f t="shared" si="14"/>
        <v>-1.0921414655120687</v>
      </c>
      <c r="K94">
        <f t="shared" si="15"/>
        <v>1.1927729806908491</v>
      </c>
      <c r="L94">
        <f t="shared" si="16"/>
        <v>-6.7225000000000028</v>
      </c>
      <c r="M94">
        <f t="shared" si="17"/>
        <v>45.192006250000041</v>
      </c>
    </row>
    <row r="95" spans="2:13" x14ac:dyDescent="0.3">
      <c r="B95">
        <v>217.7</v>
      </c>
      <c r="C95">
        <v>19.399999999999999</v>
      </c>
      <c r="D95">
        <f t="shared" si="9"/>
        <v>70.657499999999999</v>
      </c>
      <c r="E95">
        <f t="shared" si="10"/>
        <v>5.3774999999999959</v>
      </c>
      <c r="F95">
        <f t="shared" si="11"/>
        <v>379.9607062499997</v>
      </c>
      <c r="G95">
        <f t="shared" si="12"/>
        <v>4992.48230625</v>
      </c>
      <c r="H95">
        <v>217.7</v>
      </c>
      <c r="I95">
        <f t="shared" si="13"/>
        <v>17.381320171396091</v>
      </c>
      <c r="J95">
        <f t="shared" si="14"/>
        <v>2.0186798286039078</v>
      </c>
      <c r="K95">
        <f t="shared" si="15"/>
        <v>4.0750682504123024</v>
      </c>
      <c r="L95">
        <f t="shared" si="16"/>
        <v>5.3774999999999959</v>
      </c>
      <c r="M95">
        <f t="shared" si="17"/>
        <v>28.917506249999956</v>
      </c>
    </row>
    <row r="96" spans="2:13" x14ac:dyDescent="0.3">
      <c r="B96">
        <v>250.9</v>
      </c>
      <c r="C96">
        <v>22.2</v>
      </c>
      <c r="D96">
        <f t="shared" si="9"/>
        <v>103.85750000000002</v>
      </c>
      <c r="E96">
        <f t="shared" si="10"/>
        <v>8.1774999999999967</v>
      </c>
      <c r="F96">
        <f t="shared" si="11"/>
        <v>849.29470624999976</v>
      </c>
      <c r="G96">
        <f t="shared" si="12"/>
        <v>10786.380306250003</v>
      </c>
      <c r="H96">
        <v>250.9</v>
      </c>
      <c r="I96">
        <f t="shared" si="13"/>
        <v>18.959536633772345</v>
      </c>
      <c r="J96">
        <f t="shared" si="14"/>
        <v>3.2404633662276545</v>
      </c>
      <c r="K96">
        <f t="shared" si="15"/>
        <v>10.500602827863462</v>
      </c>
      <c r="L96">
        <f t="shared" si="16"/>
        <v>8.1774999999999967</v>
      </c>
      <c r="M96">
        <f t="shared" si="17"/>
        <v>66.871506249999939</v>
      </c>
    </row>
    <row r="97" spans="2:13" x14ac:dyDescent="0.3">
      <c r="B97">
        <v>107.4</v>
      </c>
      <c r="C97">
        <v>11.5</v>
      </c>
      <c r="D97">
        <f t="shared" si="9"/>
        <v>-39.642499999999984</v>
      </c>
      <c r="E97">
        <f t="shared" si="10"/>
        <v>-2.5225000000000026</v>
      </c>
      <c r="F97">
        <f t="shared" si="11"/>
        <v>99.998206250000067</v>
      </c>
      <c r="G97">
        <f t="shared" si="12"/>
        <v>1571.5278062499988</v>
      </c>
      <c r="H97">
        <v>107.4</v>
      </c>
      <c r="I97">
        <f t="shared" si="13"/>
        <v>12.138028731634019</v>
      </c>
      <c r="J97">
        <f t="shared" si="14"/>
        <v>-0.63802873163401941</v>
      </c>
      <c r="K97">
        <f t="shared" si="15"/>
        <v>0.40708066239051555</v>
      </c>
      <c r="L97">
        <f t="shared" si="16"/>
        <v>-2.5225000000000026</v>
      </c>
      <c r="M97">
        <f t="shared" si="17"/>
        <v>6.3630062500000131</v>
      </c>
    </row>
    <row r="98" spans="2:13" x14ac:dyDescent="0.3">
      <c r="B98">
        <v>163.30000000000001</v>
      </c>
      <c r="C98">
        <v>16.899999999999999</v>
      </c>
      <c r="D98">
        <f t="shared" si="9"/>
        <v>16.257500000000022</v>
      </c>
      <c r="E98">
        <f t="shared" si="10"/>
        <v>2.8774999999999959</v>
      </c>
      <c r="F98">
        <f t="shared" si="11"/>
        <v>46.780956249999996</v>
      </c>
      <c r="G98">
        <f t="shared" si="12"/>
        <v>264.30630625000072</v>
      </c>
      <c r="H98">
        <v>163.30000000000001</v>
      </c>
      <c r="I98">
        <f t="shared" si="13"/>
        <v>14.795326931839821</v>
      </c>
      <c r="J98">
        <f t="shared" si="14"/>
        <v>2.104673068160178</v>
      </c>
      <c r="K98">
        <f t="shared" si="15"/>
        <v>4.4296487238387767</v>
      </c>
      <c r="L98">
        <f t="shared" si="16"/>
        <v>2.8774999999999959</v>
      </c>
      <c r="M98">
        <f t="shared" si="17"/>
        <v>8.2800062499999765</v>
      </c>
    </row>
    <row r="99" spans="2:13" x14ac:dyDescent="0.3">
      <c r="B99">
        <v>197.6</v>
      </c>
      <c r="C99">
        <v>11.7</v>
      </c>
      <c r="D99">
        <f t="shared" si="9"/>
        <v>50.557500000000005</v>
      </c>
      <c r="E99">
        <f t="shared" si="10"/>
        <v>-2.3225000000000033</v>
      </c>
      <c r="F99">
        <f t="shared" si="11"/>
        <v>-117.41979375000018</v>
      </c>
      <c r="G99">
        <f t="shared" si="12"/>
        <v>2556.0608062500005</v>
      </c>
      <c r="H99">
        <v>197.6</v>
      </c>
      <c r="I99">
        <f t="shared" si="13"/>
        <v>16.425833698692394</v>
      </c>
      <c r="J99">
        <f t="shared" si="14"/>
        <v>-4.7258336986923943</v>
      </c>
      <c r="K99">
        <f t="shared" si="15"/>
        <v>22.333504147696637</v>
      </c>
      <c r="L99">
        <f t="shared" si="16"/>
        <v>-2.3225000000000033</v>
      </c>
      <c r="M99">
        <f t="shared" si="17"/>
        <v>5.3940062500000154</v>
      </c>
    </row>
    <row r="100" spans="2:13" x14ac:dyDescent="0.3">
      <c r="B100">
        <v>184.9</v>
      </c>
      <c r="C100">
        <v>15.5</v>
      </c>
      <c r="D100">
        <f t="shared" si="9"/>
        <v>37.857500000000016</v>
      </c>
      <c r="E100">
        <f t="shared" si="10"/>
        <v>1.4774999999999974</v>
      </c>
      <c r="F100">
        <f t="shared" si="11"/>
        <v>55.934456249999926</v>
      </c>
      <c r="G100">
        <f t="shared" si="12"/>
        <v>1433.1903062500012</v>
      </c>
      <c r="H100">
        <v>184.9</v>
      </c>
      <c r="I100">
        <f t="shared" si="13"/>
        <v>15.822118365193045</v>
      </c>
      <c r="J100">
        <f t="shared" si="14"/>
        <v>-0.32211836519304526</v>
      </c>
      <c r="K100">
        <f t="shared" si="15"/>
        <v>0.10376024119464007</v>
      </c>
      <c r="L100">
        <f t="shared" si="16"/>
        <v>1.4774999999999974</v>
      </c>
      <c r="M100">
        <f t="shared" si="17"/>
        <v>2.183006249999992</v>
      </c>
    </row>
    <row r="101" spans="2:13" x14ac:dyDescent="0.3">
      <c r="B101">
        <v>289.7</v>
      </c>
      <c r="C101">
        <v>25.4</v>
      </c>
      <c r="D101">
        <f t="shared" si="9"/>
        <v>142.6575</v>
      </c>
      <c r="E101">
        <f t="shared" si="10"/>
        <v>11.377499999999996</v>
      </c>
      <c r="F101">
        <f t="shared" si="11"/>
        <v>1623.0857062499995</v>
      </c>
      <c r="G101">
        <f t="shared" si="12"/>
        <v>20351.16230625</v>
      </c>
      <c r="H101">
        <v>289.7</v>
      </c>
      <c r="I101">
        <f t="shared" si="13"/>
        <v>20.803958282573511</v>
      </c>
      <c r="J101">
        <f t="shared" si="14"/>
        <v>4.5960417174264876</v>
      </c>
      <c r="K101">
        <f t="shared" si="15"/>
        <v>21.123599468324617</v>
      </c>
      <c r="L101">
        <f t="shared" si="16"/>
        <v>11.377499999999996</v>
      </c>
      <c r="M101">
        <f t="shared" si="17"/>
        <v>129.44750624999992</v>
      </c>
    </row>
    <row r="102" spans="2:13" x14ac:dyDescent="0.3">
      <c r="B102">
        <v>135.19999999999999</v>
      </c>
      <c r="C102">
        <v>17.2</v>
      </c>
      <c r="D102">
        <f t="shared" si="9"/>
        <v>-11.842500000000001</v>
      </c>
      <c r="E102">
        <f t="shared" si="10"/>
        <v>3.1774999999999967</v>
      </c>
      <c r="F102">
        <f t="shared" si="11"/>
        <v>-37.629543749999961</v>
      </c>
      <c r="G102">
        <f t="shared" si="12"/>
        <v>140.24480625000004</v>
      </c>
      <c r="H102">
        <v>135.19999999999999</v>
      </c>
      <c r="I102">
        <f t="shared" si="13"/>
        <v>13.459547335671967</v>
      </c>
      <c r="J102">
        <f t="shared" si="14"/>
        <v>3.740452664328032</v>
      </c>
      <c r="K102">
        <f t="shared" si="15"/>
        <v>13.990986134078673</v>
      </c>
      <c r="L102">
        <f t="shared" si="16"/>
        <v>3.1774999999999967</v>
      </c>
      <c r="M102">
        <f t="shared" si="17"/>
        <v>10.09650624999998</v>
      </c>
    </row>
    <row r="103" spans="2:13" x14ac:dyDescent="0.3">
      <c r="B103">
        <v>222.4</v>
      </c>
      <c r="C103">
        <v>11.7</v>
      </c>
      <c r="D103">
        <f t="shared" si="9"/>
        <v>75.357500000000016</v>
      </c>
      <c r="E103">
        <f t="shared" si="10"/>
        <v>-2.3225000000000033</v>
      </c>
      <c r="F103">
        <f t="shared" si="11"/>
        <v>-175.01779375000029</v>
      </c>
      <c r="G103">
        <f t="shared" si="12"/>
        <v>5678.7528062500023</v>
      </c>
      <c r="H103">
        <v>222.4</v>
      </c>
      <c r="I103">
        <f t="shared" si="13"/>
        <v>17.604742381431286</v>
      </c>
      <c r="J103">
        <f t="shared" si="14"/>
        <v>-5.9047423814312872</v>
      </c>
      <c r="K103">
        <f t="shared" si="15"/>
        <v>34.865982591070825</v>
      </c>
      <c r="L103">
        <f t="shared" si="16"/>
        <v>-2.3225000000000033</v>
      </c>
      <c r="M103">
        <f t="shared" si="17"/>
        <v>5.3940062500000154</v>
      </c>
    </row>
    <row r="104" spans="2:13" x14ac:dyDescent="0.3">
      <c r="B104">
        <v>296.39999999999998</v>
      </c>
      <c r="C104">
        <v>23.8</v>
      </c>
      <c r="D104">
        <f t="shared" si="9"/>
        <v>149.35749999999999</v>
      </c>
      <c r="E104">
        <f t="shared" si="10"/>
        <v>9.7774999999999981</v>
      </c>
      <c r="F104">
        <f t="shared" si="11"/>
        <v>1460.3429562499996</v>
      </c>
      <c r="G104">
        <f t="shared" si="12"/>
        <v>22307.662806249995</v>
      </c>
      <c r="H104">
        <v>296.39999999999998</v>
      </c>
      <c r="I104">
        <f t="shared" si="13"/>
        <v>21.122453773474739</v>
      </c>
      <c r="J104">
        <f t="shared" si="14"/>
        <v>2.6775462265252621</v>
      </c>
      <c r="K104">
        <f t="shared" si="15"/>
        <v>7.16925379517967</v>
      </c>
      <c r="L104">
        <f t="shared" si="16"/>
        <v>9.7774999999999981</v>
      </c>
      <c r="M104">
        <f t="shared" si="17"/>
        <v>95.599506249999962</v>
      </c>
    </row>
    <row r="105" spans="2:13" x14ac:dyDescent="0.3">
      <c r="B105">
        <v>280.2</v>
      </c>
      <c r="C105">
        <v>14.8</v>
      </c>
      <c r="D105">
        <f t="shared" si="9"/>
        <v>133.1575</v>
      </c>
      <c r="E105">
        <f t="shared" si="10"/>
        <v>0.77749999999999808</v>
      </c>
      <c r="F105">
        <f t="shared" si="11"/>
        <v>103.52995624999974</v>
      </c>
      <c r="G105">
        <f t="shared" si="12"/>
        <v>17730.91980625</v>
      </c>
      <c r="H105">
        <v>280.2</v>
      </c>
      <c r="I105">
        <f t="shared" si="13"/>
        <v>20.35236019845982</v>
      </c>
      <c r="J105">
        <f t="shared" si="14"/>
        <v>-5.5523601984598194</v>
      </c>
      <c r="K105">
        <f t="shared" si="15"/>
        <v>30.828703773440765</v>
      </c>
      <c r="L105">
        <f t="shared" si="16"/>
        <v>0.77749999999999808</v>
      </c>
      <c r="M105">
        <f t="shared" si="17"/>
        <v>0.60450624999999703</v>
      </c>
    </row>
    <row r="106" spans="2:13" x14ac:dyDescent="0.3">
      <c r="B106">
        <v>187.9</v>
      </c>
      <c r="C106">
        <v>14.7</v>
      </c>
      <c r="D106">
        <f t="shared" si="9"/>
        <v>40.857500000000016</v>
      </c>
      <c r="E106">
        <f t="shared" si="10"/>
        <v>0.67749999999999666</v>
      </c>
      <c r="F106">
        <f t="shared" si="11"/>
        <v>27.680956249999873</v>
      </c>
      <c r="G106">
        <f t="shared" si="12"/>
        <v>1669.3353062500014</v>
      </c>
      <c r="H106">
        <v>187.9</v>
      </c>
      <c r="I106">
        <f t="shared" si="13"/>
        <v>15.964728286492106</v>
      </c>
      <c r="J106">
        <f t="shared" si="14"/>
        <v>-1.2647282864921063</v>
      </c>
      <c r="K106">
        <f t="shared" si="15"/>
        <v>1.5995376386532594</v>
      </c>
      <c r="L106">
        <f t="shared" si="16"/>
        <v>0.67749999999999666</v>
      </c>
      <c r="M106">
        <f t="shared" si="17"/>
        <v>0.45900624999999545</v>
      </c>
    </row>
    <row r="107" spans="2:13" x14ac:dyDescent="0.3">
      <c r="B107">
        <v>238.2</v>
      </c>
      <c r="C107">
        <v>20.7</v>
      </c>
      <c r="D107">
        <f t="shared" si="9"/>
        <v>91.157499999999999</v>
      </c>
      <c r="E107">
        <f t="shared" si="10"/>
        <v>6.6774999999999967</v>
      </c>
      <c r="F107">
        <f t="shared" si="11"/>
        <v>608.70420624999974</v>
      </c>
      <c r="G107">
        <f t="shared" si="12"/>
        <v>8309.6898062500004</v>
      </c>
      <c r="H107">
        <v>238.2</v>
      </c>
      <c r="I107">
        <f t="shared" si="13"/>
        <v>18.355821300272993</v>
      </c>
      <c r="J107">
        <f t="shared" si="14"/>
        <v>2.3441786997270064</v>
      </c>
      <c r="K107">
        <f t="shared" si="15"/>
        <v>5.4951737762537984</v>
      </c>
      <c r="L107">
        <f t="shared" si="16"/>
        <v>6.6774999999999967</v>
      </c>
      <c r="M107">
        <f t="shared" si="17"/>
        <v>44.589006249999954</v>
      </c>
    </row>
    <row r="108" spans="2:13" x14ac:dyDescent="0.3">
      <c r="B108">
        <v>137.9</v>
      </c>
      <c r="C108">
        <v>19.2</v>
      </c>
      <c r="D108">
        <f t="shared" si="9"/>
        <v>-9.1424999999999841</v>
      </c>
      <c r="E108">
        <f t="shared" si="10"/>
        <v>5.1774999999999967</v>
      </c>
      <c r="F108">
        <f t="shared" si="11"/>
        <v>-47.335293749999884</v>
      </c>
      <c r="G108">
        <f t="shared" si="12"/>
        <v>83.585306249999704</v>
      </c>
      <c r="H108">
        <v>137.9</v>
      </c>
      <c r="I108">
        <f t="shared" si="13"/>
        <v>13.58789626484112</v>
      </c>
      <c r="J108">
        <f t="shared" si="14"/>
        <v>5.6121037351588789</v>
      </c>
      <c r="K108">
        <f t="shared" si="15"/>
        <v>31.49570833418424</v>
      </c>
      <c r="L108">
        <f t="shared" si="16"/>
        <v>5.1774999999999967</v>
      </c>
      <c r="M108">
        <f t="shared" si="17"/>
        <v>26.806506249999966</v>
      </c>
    </row>
    <row r="109" spans="2:13" x14ac:dyDescent="0.3">
      <c r="B109">
        <v>25</v>
      </c>
      <c r="C109">
        <v>7.2</v>
      </c>
      <c r="D109">
        <f t="shared" si="9"/>
        <v>-122.04249999999999</v>
      </c>
      <c r="E109">
        <f t="shared" si="10"/>
        <v>-6.8225000000000025</v>
      </c>
      <c r="F109">
        <f t="shared" si="11"/>
        <v>832.63495625000019</v>
      </c>
      <c r="G109">
        <f t="shared" si="12"/>
        <v>14894.371806249997</v>
      </c>
      <c r="H109">
        <v>25</v>
      </c>
      <c r="I109">
        <f t="shared" si="13"/>
        <v>8.2210095599531972</v>
      </c>
      <c r="J109">
        <f t="shared" si="14"/>
        <v>-1.021009559953197</v>
      </c>
      <c r="K109">
        <f t="shared" si="15"/>
        <v>1.0424605215158209</v>
      </c>
      <c r="L109">
        <f t="shared" si="16"/>
        <v>-6.8225000000000025</v>
      </c>
      <c r="M109">
        <f t="shared" si="17"/>
        <v>46.546506250000036</v>
      </c>
    </row>
    <row r="110" spans="2:13" x14ac:dyDescent="0.3">
      <c r="B110">
        <v>90.4</v>
      </c>
      <c r="C110">
        <v>8.6999999999999993</v>
      </c>
      <c r="D110">
        <f t="shared" si="9"/>
        <v>-56.642499999999984</v>
      </c>
      <c r="E110">
        <f t="shared" si="10"/>
        <v>-5.3225000000000033</v>
      </c>
      <c r="F110">
        <f t="shared" si="11"/>
        <v>301.47970625000011</v>
      </c>
      <c r="G110">
        <f t="shared" si="12"/>
        <v>3208.3728062499981</v>
      </c>
      <c r="H110">
        <v>90.4</v>
      </c>
      <c r="I110">
        <f t="shared" si="13"/>
        <v>11.329905844272686</v>
      </c>
      <c r="J110">
        <f t="shared" si="14"/>
        <v>-2.6299058442726864</v>
      </c>
      <c r="K110">
        <f t="shared" si="15"/>
        <v>6.9164047497396313</v>
      </c>
      <c r="L110">
        <f t="shared" si="16"/>
        <v>-5.3225000000000033</v>
      </c>
      <c r="M110">
        <f t="shared" si="17"/>
        <v>28.329006250000035</v>
      </c>
    </row>
    <row r="111" spans="2:13" x14ac:dyDescent="0.3">
      <c r="B111">
        <v>13.1</v>
      </c>
      <c r="C111">
        <v>5.3</v>
      </c>
      <c r="D111">
        <f t="shared" si="9"/>
        <v>-133.9425</v>
      </c>
      <c r="E111">
        <f t="shared" si="10"/>
        <v>-8.7225000000000037</v>
      </c>
      <c r="F111">
        <f t="shared" si="11"/>
        <v>1168.3134562500004</v>
      </c>
      <c r="G111">
        <f t="shared" si="12"/>
        <v>17940.593306249997</v>
      </c>
      <c r="H111">
        <v>13.1</v>
      </c>
      <c r="I111">
        <f t="shared" si="13"/>
        <v>7.6553235388002632</v>
      </c>
      <c r="J111">
        <f t="shared" si="14"/>
        <v>-2.3553235388002633</v>
      </c>
      <c r="K111">
        <f t="shared" si="15"/>
        <v>5.5475489724265961</v>
      </c>
      <c r="L111">
        <f t="shared" si="16"/>
        <v>-8.7225000000000037</v>
      </c>
      <c r="M111">
        <f t="shared" si="17"/>
        <v>76.082006250000063</v>
      </c>
    </row>
    <row r="112" spans="2:13" x14ac:dyDescent="0.3">
      <c r="B112">
        <v>255.4</v>
      </c>
      <c r="C112">
        <v>19.8</v>
      </c>
      <c r="D112">
        <f t="shared" si="9"/>
        <v>108.35750000000002</v>
      </c>
      <c r="E112">
        <f t="shared" si="10"/>
        <v>5.7774999999999981</v>
      </c>
      <c r="F112">
        <f t="shared" si="11"/>
        <v>626.03545624999992</v>
      </c>
      <c r="G112">
        <f t="shared" si="12"/>
        <v>11741.347806250003</v>
      </c>
      <c r="H112">
        <v>255.4</v>
      </c>
      <c r="I112">
        <f t="shared" si="13"/>
        <v>19.173451515720934</v>
      </c>
      <c r="J112">
        <f t="shared" si="14"/>
        <v>0.62654848427906629</v>
      </c>
      <c r="K112">
        <f t="shared" si="15"/>
        <v>0.3925630031523954</v>
      </c>
      <c r="L112">
        <f t="shared" si="16"/>
        <v>5.7774999999999981</v>
      </c>
      <c r="M112">
        <f t="shared" si="17"/>
        <v>33.379506249999977</v>
      </c>
    </row>
    <row r="113" spans="2:13" x14ac:dyDescent="0.3">
      <c r="B113">
        <v>225.8</v>
      </c>
      <c r="C113">
        <v>13.4</v>
      </c>
      <c r="D113">
        <f t="shared" si="9"/>
        <v>78.757500000000022</v>
      </c>
      <c r="E113">
        <f t="shared" si="10"/>
        <v>-0.62250000000000227</v>
      </c>
      <c r="F113">
        <f t="shared" si="11"/>
        <v>-49.026543750000194</v>
      </c>
      <c r="G113">
        <f t="shared" si="12"/>
        <v>6202.7438062500032</v>
      </c>
      <c r="H113">
        <v>225.8</v>
      </c>
      <c r="I113">
        <f t="shared" si="13"/>
        <v>17.766366958903554</v>
      </c>
      <c r="J113">
        <f t="shared" si="14"/>
        <v>-4.3663669589035532</v>
      </c>
      <c r="K113">
        <f t="shared" si="15"/>
        <v>19.065160419804663</v>
      </c>
      <c r="L113">
        <f t="shared" si="16"/>
        <v>-0.62250000000000227</v>
      </c>
      <c r="M113">
        <f t="shared" si="17"/>
        <v>0.38750625000000283</v>
      </c>
    </row>
    <row r="114" spans="2:13" x14ac:dyDescent="0.3">
      <c r="B114">
        <v>241.7</v>
      </c>
      <c r="C114">
        <v>21.8</v>
      </c>
      <c r="D114">
        <f t="shared" si="9"/>
        <v>94.657499999999999</v>
      </c>
      <c r="E114">
        <f t="shared" si="10"/>
        <v>7.7774999999999981</v>
      </c>
      <c r="F114">
        <f t="shared" si="11"/>
        <v>736.19870624999976</v>
      </c>
      <c r="G114">
        <f t="shared" si="12"/>
        <v>8960.0423062499995</v>
      </c>
      <c r="H114">
        <v>241.7</v>
      </c>
      <c r="I114">
        <f t="shared" si="13"/>
        <v>18.522199541788563</v>
      </c>
      <c r="J114">
        <f t="shared" si="14"/>
        <v>3.2778004582114377</v>
      </c>
      <c r="K114">
        <f t="shared" si="15"/>
        <v>10.743975843851111</v>
      </c>
      <c r="L114">
        <f t="shared" si="16"/>
        <v>7.7774999999999981</v>
      </c>
      <c r="M114">
        <f t="shared" si="17"/>
        <v>60.48950624999997</v>
      </c>
    </row>
    <row r="115" spans="2:13" x14ac:dyDescent="0.3">
      <c r="B115">
        <v>175.7</v>
      </c>
      <c r="C115">
        <v>14.1</v>
      </c>
      <c r="D115">
        <f t="shared" si="9"/>
        <v>28.657499999999999</v>
      </c>
      <c r="E115">
        <f t="shared" si="10"/>
        <v>7.7499999999997016E-2</v>
      </c>
      <c r="F115">
        <f t="shared" si="11"/>
        <v>2.2209562499999143</v>
      </c>
      <c r="G115">
        <f t="shared" si="12"/>
        <v>821.25230624999995</v>
      </c>
      <c r="H115">
        <v>175.7</v>
      </c>
      <c r="I115">
        <f t="shared" si="13"/>
        <v>15.384781273209263</v>
      </c>
      <c r="J115">
        <f t="shared" si="14"/>
        <v>-1.2847812732092638</v>
      </c>
      <c r="K115">
        <f t="shared" si="15"/>
        <v>1.6506629199892171</v>
      </c>
      <c r="L115">
        <f t="shared" si="16"/>
        <v>7.7499999999997016E-2</v>
      </c>
      <c r="M115">
        <f t="shared" si="17"/>
        <v>6.0062499999995371E-3</v>
      </c>
    </row>
    <row r="116" spans="2:13" x14ac:dyDescent="0.3">
      <c r="B116">
        <v>209.6</v>
      </c>
      <c r="C116">
        <v>15.9</v>
      </c>
      <c r="D116">
        <f t="shared" si="9"/>
        <v>62.557500000000005</v>
      </c>
      <c r="E116">
        <f t="shared" si="10"/>
        <v>1.8774999999999977</v>
      </c>
      <c r="F116">
        <f t="shared" si="11"/>
        <v>117.45170624999987</v>
      </c>
      <c r="G116">
        <f t="shared" si="12"/>
        <v>3913.4408062500006</v>
      </c>
      <c r="H116">
        <v>209.6</v>
      </c>
      <c r="I116">
        <f t="shared" si="13"/>
        <v>16.996273383888632</v>
      </c>
      <c r="J116">
        <f t="shared" si="14"/>
        <v>-1.0962733838886312</v>
      </c>
      <c r="K116">
        <f t="shared" si="15"/>
        <v>1.2018153322226302</v>
      </c>
      <c r="L116">
        <f t="shared" si="16"/>
        <v>1.8774999999999977</v>
      </c>
      <c r="M116">
        <f t="shared" si="17"/>
        <v>3.5250062499999917</v>
      </c>
    </row>
    <row r="117" spans="2:13" x14ac:dyDescent="0.3">
      <c r="B117">
        <v>78.2</v>
      </c>
      <c r="C117">
        <v>14.6</v>
      </c>
      <c r="D117">
        <f t="shared" si="9"/>
        <v>-68.842499999999987</v>
      </c>
      <c r="E117">
        <f t="shared" si="10"/>
        <v>0.57749999999999702</v>
      </c>
      <c r="F117">
        <f t="shared" si="11"/>
        <v>-39.756543749999786</v>
      </c>
      <c r="G117">
        <f t="shared" si="12"/>
        <v>4739.289806249998</v>
      </c>
      <c r="H117">
        <v>78.2</v>
      </c>
      <c r="I117">
        <f t="shared" si="13"/>
        <v>10.749958830989845</v>
      </c>
      <c r="J117">
        <f t="shared" si="14"/>
        <v>3.8500411690101544</v>
      </c>
      <c r="K117">
        <f t="shared" si="15"/>
        <v>14.822817003073077</v>
      </c>
      <c r="L117">
        <f t="shared" si="16"/>
        <v>0.57749999999999702</v>
      </c>
      <c r="M117">
        <f t="shared" si="17"/>
        <v>0.33350624999999656</v>
      </c>
    </row>
    <row r="118" spans="2:13" x14ac:dyDescent="0.3">
      <c r="B118">
        <v>75.099999999999994</v>
      </c>
      <c r="C118">
        <v>12.6</v>
      </c>
      <c r="D118">
        <f t="shared" si="9"/>
        <v>-71.942499999999995</v>
      </c>
      <c r="E118">
        <f t="shared" si="10"/>
        <v>-1.422500000000003</v>
      </c>
      <c r="F118">
        <f t="shared" si="11"/>
        <v>102.33820625000021</v>
      </c>
      <c r="G118">
        <f t="shared" si="12"/>
        <v>5175.723306249999</v>
      </c>
      <c r="H118">
        <v>75.099999999999994</v>
      </c>
      <c r="I118">
        <f t="shared" si="13"/>
        <v>10.602595245647484</v>
      </c>
      <c r="J118">
        <f t="shared" si="14"/>
        <v>1.997404754352516</v>
      </c>
      <c r="K118">
        <f t="shared" si="15"/>
        <v>3.9896257527100345</v>
      </c>
      <c r="L118">
        <f t="shared" si="16"/>
        <v>-1.422500000000003</v>
      </c>
      <c r="M118">
        <f t="shared" si="17"/>
        <v>2.0235062500000085</v>
      </c>
    </row>
    <row r="119" spans="2:13" x14ac:dyDescent="0.3">
      <c r="B119">
        <v>139.19999999999999</v>
      </c>
      <c r="C119">
        <v>12.2</v>
      </c>
      <c r="D119">
        <f t="shared" si="9"/>
        <v>-7.8425000000000011</v>
      </c>
      <c r="E119">
        <f t="shared" si="10"/>
        <v>-1.8225000000000033</v>
      </c>
      <c r="F119">
        <f t="shared" si="11"/>
        <v>14.292956250000028</v>
      </c>
      <c r="G119">
        <f t="shared" si="12"/>
        <v>61.504806250000016</v>
      </c>
      <c r="H119">
        <v>139.19999999999999</v>
      </c>
      <c r="I119">
        <f t="shared" si="13"/>
        <v>13.649693897404045</v>
      </c>
      <c r="J119">
        <f t="shared" si="14"/>
        <v>-1.4496938974040461</v>
      </c>
      <c r="K119">
        <f t="shared" si="15"/>
        <v>2.1016123961705331</v>
      </c>
      <c r="L119">
        <f t="shared" si="16"/>
        <v>-1.8225000000000033</v>
      </c>
      <c r="M119">
        <f t="shared" si="17"/>
        <v>3.3215062500000121</v>
      </c>
    </row>
    <row r="120" spans="2:13" x14ac:dyDescent="0.3">
      <c r="B120">
        <v>76.400000000000006</v>
      </c>
      <c r="C120">
        <v>9.4</v>
      </c>
      <c r="D120">
        <f t="shared" si="9"/>
        <v>-70.642499999999984</v>
      </c>
      <c r="E120">
        <f t="shared" si="10"/>
        <v>-4.6225000000000023</v>
      </c>
      <c r="F120">
        <f t="shared" si="11"/>
        <v>326.5449562500001</v>
      </c>
      <c r="G120">
        <f t="shared" si="12"/>
        <v>4990.3628062499974</v>
      </c>
      <c r="H120">
        <v>76.400000000000006</v>
      </c>
      <c r="I120">
        <f t="shared" si="13"/>
        <v>10.66439287821041</v>
      </c>
      <c r="J120">
        <f t="shared" si="14"/>
        <v>-1.2643928782104101</v>
      </c>
      <c r="K120">
        <f t="shared" si="15"/>
        <v>1.598689350469205</v>
      </c>
      <c r="L120">
        <f t="shared" si="16"/>
        <v>-4.6225000000000023</v>
      </c>
      <c r="M120">
        <f t="shared" si="17"/>
        <v>21.367506250000019</v>
      </c>
    </row>
    <row r="121" spans="2:13" x14ac:dyDescent="0.3">
      <c r="B121">
        <v>125.7</v>
      </c>
      <c r="C121">
        <v>15.9</v>
      </c>
      <c r="D121">
        <f t="shared" si="9"/>
        <v>-21.342499999999987</v>
      </c>
      <c r="E121">
        <f t="shared" si="10"/>
        <v>1.8774999999999977</v>
      </c>
      <c r="F121">
        <f t="shared" si="11"/>
        <v>-40.070543749999928</v>
      </c>
      <c r="G121">
        <f t="shared" si="12"/>
        <v>455.50230624999944</v>
      </c>
      <c r="H121">
        <v>125.7</v>
      </c>
      <c r="I121">
        <f t="shared" si="13"/>
        <v>13.00794925155828</v>
      </c>
      <c r="J121">
        <f t="shared" si="14"/>
        <v>2.8920507484417204</v>
      </c>
      <c r="K121">
        <f t="shared" si="15"/>
        <v>8.3639575315623151</v>
      </c>
      <c r="L121">
        <f t="shared" si="16"/>
        <v>1.8774999999999977</v>
      </c>
      <c r="M121">
        <f t="shared" si="17"/>
        <v>3.5250062499999917</v>
      </c>
    </row>
    <row r="122" spans="2:13" x14ac:dyDescent="0.3">
      <c r="B122">
        <v>19.399999999999999</v>
      </c>
      <c r="C122">
        <v>6.6</v>
      </c>
      <c r="D122">
        <f t="shared" si="9"/>
        <v>-127.64249999999998</v>
      </c>
      <c r="E122">
        <f t="shared" si="10"/>
        <v>-7.422500000000003</v>
      </c>
      <c r="F122">
        <f t="shared" si="11"/>
        <v>947.42645625000023</v>
      </c>
      <c r="G122">
        <f t="shared" si="12"/>
        <v>16292.607806249996</v>
      </c>
      <c r="H122">
        <v>19.399999999999999</v>
      </c>
      <c r="I122">
        <f t="shared" si="13"/>
        <v>7.9548043735282876</v>
      </c>
      <c r="J122">
        <f t="shared" si="14"/>
        <v>-1.354804373528288</v>
      </c>
      <c r="K122">
        <f t="shared" si="15"/>
        <v>1.8354948905313768</v>
      </c>
      <c r="L122">
        <f t="shared" si="16"/>
        <v>-7.422500000000003</v>
      </c>
      <c r="M122">
        <f t="shared" si="17"/>
        <v>55.093506250000047</v>
      </c>
    </row>
    <row r="123" spans="2:13" x14ac:dyDescent="0.3">
      <c r="B123">
        <v>141.30000000000001</v>
      </c>
      <c r="C123">
        <v>15.5</v>
      </c>
      <c r="D123">
        <f t="shared" si="9"/>
        <v>-5.7424999999999784</v>
      </c>
      <c r="E123">
        <f t="shared" si="10"/>
        <v>1.4774999999999974</v>
      </c>
      <c r="F123">
        <f t="shared" si="11"/>
        <v>-8.4845437499999523</v>
      </c>
      <c r="G123">
        <f t="shared" si="12"/>
        <v>32.976306249999752</v>
      </c>
      <c r="H123">
        <v>141.30000000000001</v>
      </c>
      <c r="I123">
        <f t="shared" si="13"/>
        <v>13.749520842313387</v>
      </c>
      <c r="J123">
        <f t="shared" si="14"/>
        <v>1.7504791576866126</v>
      </c>
      <c r="K123">
        <f t="shared" si="15"/>
        <v>3.0641772814952324</v>
      </c>
      <c r="L123">
        <f t="shared" si="16"/>
        <v>1.4774999999999974</v>
      </c>
      <c r="M123">
        <f t="shared" si="17"/>
        <v>2.183006249999992</v>
      </c>
    </row>
    <row r="124" spans="2:13" x14ac:dyDescent="0.3">
      <c r="B124">
        <v>18.8</v>
      </c>
      <c r="C124">
        <v>7</v>
      </c>
      <c r="D124">
        <f t="shared" si="9"/>
        <v>-128.24249999999998</v>
      </c>
      <c r="E124">
        <f t="shared" si="10"/>
        <v>-7.0225000000000026</v>
      </c>
      <c r="F124">
        <f t="shared" si="11"/>
        <v>900.58295625000017</v>
      </c>
      <c r="G124">
        <f t="shared" si="12"/>
        <v>16446.138806249994</v>
      </c>
      <c r="H124">
        <v>18.8</v>
      </c>
      <c r="I124">
        <f t="shared" si="13"/>
        <v>7.9262823892684757</v>
      </c>
      <c r="J124">
        <f t="shared" si="14"/>
        <v>-0.92628238926847573</v>
      </c>
      <c r="K124">
        <f t="shared" si="15"/>
        <v>0.85799906466891596</v>
      </c>
      <c r="L124">
        <f t="shared" si="16"/>
        <v>-7.0225000000000026</v>
      </c>
      <c r="M124">
        <f t="shared" si="17"/>
        <v>49.315506250000034</v>
      </c>
    </row>
    <row r="125" spans="2:13" x14ac:dyDescent="0.3">
      <c r="B125">
        <v>224</v>
      </c>
      <c r="C125">
        <v>11.6</v>
      </c>
      <c r="D125">
        <f t="shared" si="9"/>
        <v>76.95750000000001</v>
      </c>
      <c r="E125">
        <f t="shared" si="10"/>
        <v>-2.422500000000003</v>
      </c>
      <c r="F125">
        <f t="shared" si="11"/>
        <v>-186.42954375000025</v>
      </c>
      <c r="G125">
        <f t="shared" si="12"/>
        <v>5922.4568062500011</v>
      </c>
      <c r="H125">
        <v>224</v>
      </c>
      <c r="I125">
        <f t="shared" si="13"/>
        <v>17.680801006124113</v>
      </c>
      <c r="J125">
        <f t="shared" si="14"/>
        <v>-6.0808010061241138</v>
      </c>
      <c r="K125">
        <f t="shared" si="15"/>
        <v>36.976140876080038</v>
      </c>
      <c r="L125">
        <f t="shared" si="16"/>
        <v>-2.422500000000003</v>
      </c>
      <c r="M125">
        <f t="shared" si="17"/>
        <v>5.8685062500000145</v>
      </c>
    </row>
    <row r="126" spans="2:13" x14ac:dyDescent="0.3">
      <c r="B126">
        <v>123.1</v>
      </c>
      <c r="C126">
        <v>15.2</v>
      </c>
      <c r="D126">
        <f t="shared" si="9"/>
        <v>-23.942499999999995</v>
      </c>
      <c r="E126">
        <f t="shared" si="10"/>
        <v>1.1774999999999967</v>
      </c>
      <c r="F126">
        <f t="shared" si="11"/>
        <v>-28.192293749999916</v>
      </c>
      <c r="G126">
        <f t="shared" si="12"/>
        <v>573.24330624999982</v>
      </c>
      <c r="H126">
        <v>123.1</v>
      </c>
      <c r="I126">
        <f t="shared" si="13"/>
        <v>12.88435398643243</v>
      </c>
      <c r="J126">
        <f t="shared" si="14"/>
        <v>2.3156460135675694</v>
      </c>
      <c r="K126">
        <f t="shared" si="15"/>
        <v>5.3622164601513758</v>
      </c>
      <c r="L126">
        <f t="shared" si="16"/>
        <v>1.1774999999999967</v>
      </c>
      <c r="M126">
        <f t="shared" si="17"/>
        <v>1.3865062499999921</v>
      </c>
    </row>
    <row r="127" spans="2:13" x14ac:dyDescent="0.3">
      <c r="B127">
        <v>229.5</v>
      </c>
      <c r="C127">
        <v>19.7</v>
      </c>
      <c r="D127">
        <f t="shared" si="9"/>
        <v>82.45750000000001</v>
      </c>
      <c r="E127">
        <f t="shared" si="10"/>
        <v>5.6774999999999967</v>
      </c>
      <c r="F127">
        <f t="shared" si="11"/>
        <v>468.15245624999977</v>
      </c>
      <c r="G127">
        <f t="shared" si="12"/>
        <v>6799.2393062500014</v>
      </c>
      <c r="H127">
        <v>229.5</v>
      </c>
      <c r="I127">
        <f t="shared" si="13"/>
        <v>17.942252528505726</v>
      </c>
      <c r="J127">
        <f t="shared" si="14"/>
        <v>1.7577474714942731</v>
      </c>
      <c r="K127">
        <f t="shared" si="15"/>
        <v>3.0896761735445106</v>
      </c>
      <c r="L127">
        <f t="shared" si="16"/>
        <v>5.6774999999999967</v>
      </c>
      <c r="M127">
        <f t="shared" si="17"/>
        <v>32.234006249999965</v>
      </c>
    </row>
    <row r="128" spans="2:13" x14ac:dyDescent="0.3">
      <c r="B128">
        <v>87.2</v>
      </c>
      <c r="C128">
        <v>10.6</v>
      </c>
      <c r="D128">
        <f t="shared" si="9"/>
        <v>-59.842499999999987</v>
      </c>
      <c r="E128">
        <f t="shared" si="10"/>
        <v>-3.422500000000003</v>
      </c>
      <c r="F128">
        <f t="shared" si="11"/>
        <v>204.81095625000015</v>
      </c>
      <c r="G128">
        <f t="shared" si="12"/>
        <v>3581.1248062499985</v>
      </c>
      <c r="H128">
        <v>87.2</v>
      </c>
      <c r="I128">
        <f t="shared" si="13"/>
        <v>11.177788594887023</v>
      </c>
      <c r="J128">
        <f t="shared" si="14"/>
        <v>-0.57778859488702317</v>
      </c>
      <c r="K128">
        <f t="shared" si="15"/>
        <v>0.33383966038152058</v>
      </c>
      <c r="L128">
        <f t="shared" si="16"/>
        <v>-3.422500000000003</v>
      </c>
      <c r="M128">
        <f t="shared" si="17"/>
        <v>11.71350625000002</v>
      </c>
    </row>
    <row r="129" spans="2:13" x14ac:dyDescent="0.3">
      <c r="B129">
        <v>7.8</v>
      </c>
      <c r="C129">
        <v>6.6</v>
      </c>
      <c r="D129">
        <f t="shared" si="9"/>
        <v>-139.24249999999998</v>
      </c>
      <c r="E129">
        <f t="shared" si="10"/>
        <v>-7.422500000000003</v>
      </c>
      <c r="F129">
        <f t="shared" si="11"/>
        <v>1033.5274562500003</v>
      </c>
      <c r="G129">
        <f t="shared" si="12"/>
        <v>19388.473806249993</v>
      </c>
      <c r="H129">
        <v>7.8</v>
      </c>
      <c r="I129">
        <f t="shared" si="13"/>
        <v>7.4033793445052591</v>
      </c>
      <c r="J129">
        <f t="shared" si="14"/>
        <v>-0.8033793445052595</v>
      </c>
      <c r="K129">
        <f t="shared" si="15"/>
        <v>0.6454183711777004</v>
      </c>
      <c r="L129">
        <f t="shared" si="16"/>
        <v>-7.422500000000003</v>
      </c>
      <c r="M129">
        <f t="shared" si="17"/>
        <v>55.093506250000047</v>
      </c>
    </row>
    <row r="130" spans="2:13" x14ac:dyDescent="0.3">
      <c r="B130">
        <v>80.2</v>
      </c>
      <c r="C130">
        <v>8.8000000000000007</v>
      </c>
      <c r="D130">
        <f t="shared" si="9"/>
        <v>-66.842499999999987</v>
      </c>
      <c r="E130">
        <f t="shared" si="10"/>
        <v>-5.2225000000000019</v>
      </c>
      <c r="F130">
        <f t="shared" si="11"/>
        <v>349.08495625000006</v>
      </c>
      <c r="G130">
        <f t="shared" si="12"/>
        <v>4467.9198062499981</v>
      </c>
      <c r="H130">
        <v>80.2</v>
      </c>
      <c r="I130">
        <f t="shared" si="13"/>
        <v>10.845032111855884</v>
      </c>
      <c r="J130">
        <f t="shared" si="14"/>
        <v>-2.0450321118558836</v>
      </c>
      <c r="K130">
        <f t="shared" si="15"/>
        <v>4.1821563385217351</v>
      </c>
      <c r="L130">
        <f t="shared" si="16"/>
        <v>-5.2225000000000019</v>
      </c>
      <c r="M130">
        <f t="shared" si="17"/>
        <v>27.274506250000019</v>
      </c>
    </row>
    <row r="131" spans="2:13" x14ac:dyDescent="0.3">
      <c r="B131">
        <v>220.3</v>
      </c>
      <c r="C131">
        <v>24.7</v>
      </c>
      <c r="D131">
        <f t="shared" si="9"/>
        <v>73.257500000000022</v>
      </c>
      <c r="E131">
        <f t="shared" si="10"/>
        <v>10.677499999999997</v>
      </c>
      <c r="F131">
        <f t="shared" si="11"/>
        <v>782.20695624999996</v>
      </c>
      <c r="G131">
        <f t="shared" si="12"/>
        <v>5366.6613062500028</v>
      </c>
      <c r="H131">
        <v>220.3</v>
      </c>
      <c r="I131">
        <f t="shared" si="13"/>
        <v>17.504915436521941</v>
      </c>
      <c r="J131">
        <f t="shared" si="14"/>
        <v>7.1950845634780585</v>
      </c>
      <c r="K131">
        <f t="shared" si="15"/>
        <v>51.769241875600244</v>
      </c>
      <c r="L131">
        <f t="shared" si="16"/>
        <v>10.677499999999997</v>
      </c>
      <c r="M131">
        <f t="shared" si="17"/>
        <v>114.00900624999993</v>
      </c>
    </row>
    <row r="132" spans="2:13" x14ac:dyDescent="0.3">
      <c r="B132">
        <v>59.6</v>
      </c>
      <c r="C132">
        <v>9.6999999999999993</v>
      </c>
      <c r="D132">
        <f t="shared" ref="D132:D195" si="18">B132-$B$204</f>
        <v>-87.442499999999995</v>
      </c>
      <c r="E132">
        <f t="shared" ref="E132:E195" si="19">C132-$C$204</f>
        <v>-4.3225000000000033</v>
      </c>
      <c r="F132">
        <f t="shared" ref="F132:F195" si="20">D132*E132</f>
        <v>377.97020625000027</v>
      </c>
      <c r="G132">
        <f t="shared" ref="G132:G195" si="21">D132^2</f>
        <v>7646.1908062499988</v>
      </c>
      <c r="H132">
        <v>59.6</v>
      </c>
      <c r="I132">
        <f t="shared" ref="I132:I195" si="22">$P$4+($P$3*B132)</f>
        <v>9.8657773189356792</v>
      </c>
      <c r="J132">
        <f t="shared" ref="J132:J195" si="23">C132-I132</f>
        <v>-0.16577731893567993</v>
      </c>
      <c r="K132">
        <f t="shared" ref="K132:K195" si="24">J132^2</f>
        <v>2.7482119473502143E-2</v>
      </c>
      <c r="L132">
        <f t="shared" ref="L132:L195" si="25">C132-$C$204</f>
        <v>-4.3225000000000033</v>
      </c>
      <c r="M132">
        <f t="shared" ref="M132:M195" si="26">L132^2</f>
        <v>18.684006250000028</v>
      </c>
    </row>
    <row r="133" spans="2:13" x14ac:dyDescent="0.3">
      <c r="B133">
        <v>0.7</v>
      </c>
      <c r="C133">
        <v>1.6</v>
      </c>
      <c r="D133">
        <f t="shared" si="18"/>
        <v>-146.3425</v>
      </c>
      <c r="E133">
        <f t="shared" si="19"/>
        <v>-12.422500000000003</v>
      </c>
      <c r="F133">
        <f t="shared" si="20"/>
        <v>1817.9397062500004</v>
      </c>
      <c r="G133">
        <f t="shared" si="21"/>
        <v>21416.12730625</v>
      </c>
      <c r="H133">
        <v>0.7</v>
      </c>
      <c r="I133">
        <f t="shared" si="22"/>
        <v>7.0658691974308194</v>
      </c>
      <c r="J133">
        <f t="shared" si="23"/>
        <v>-5.4658691974308198</v>
      </c>
      <c r="K133">
        <f t="shared" si="24"/>
        <v>29.875726083423032</v>
      </c>
      <c r="L133">
        <f t="shared" si="25"/>
        <v>-12.422500000000003</v>
      </c>
      <c r="M133">
        <f t="shared" si="26"/>
        <v>154.31850625000007</v>
      </c>
    </row>
    <row r="134" spans="2:13" x14ac:dyDescent="0.3">
      <c r="B134">
        <v>265.2</v>
      </c>
      <c r="C134">
        <v>12.7</v>
      </c>
      <c r="D134">
        <f t="shared" si="18"/>
        <v>118.1575</v>
      </c>
      <c r="E134">
        <f t="shared" si="19"/>
        <v>-1.3225000000000033</v>
      </c>
      <c r="F134">
        <f t="shared" si="20"/>
        <v>-156.2632937500004</v>
      </c>
      <c r="G134">
        <f t="shared" si="21"/>
        <v>13961.19480625</v>
      </c>
      <c r="H134">
        <v>265.2</v>
      </c>
      <c r="I134">
        <f t="shared" si="22"/>
        <v>19.639310591964524</v>
      </c>
      <c r="J134">
        <f t="shared" si="23"/>
        <v>-6.9393105919645244</v>
      </c>
      <c r="K134">
        <f t="shared" si="24"/>
        <v>48.154031491751034</v>
      </c>
      <c r="L134">
        <f t="shared" si="25"/>
        <v>-1.3225000000000033</v>
      </c>
      <c r="M134">
        <f t="shared" si="26"/>
        <v>1.7490062500000088</v>
      </c>
    </row>
    <row r="135" spans="2:13" x14ac:dyDescent="0.3">
      <c r="B135">
        <v>8.4</v>
      </c>
      <c r="C135">
        <v>5.7</v>
      </c>
      <c r="D135">
        <f t="shared" si="18"/>
        <v>-138.64249999999998</v>
      </c>
      <c r="E135">
        <f t="shared" si="19"/>
        <v>-8.3225000000000016</v>
      </c>
      <c r="F135">
        <f t="shared" si="20"/>
        <v>1153.8522062500001</v>
      </c>
      <c r="G135">
        <f t="shared" si="21"/>
        <v>19221.742806249997</v>
      </c>
      <c r="H135">
        <v>8.4</v>
      </c>
      <c r="I135">
        <f t="shared" si="22"/>
        <v>7.431901328765071</v>
      </c>
      <c r="J135">
        <f t="shared" si="23"/>
        <v>-1.7319013287650709</v>
      </c>
      <c r="K135">
        <f t="shared" si="24"/>
        <v>2.9994822125782181</v>
      </c>
      <c r="L135">
        <f t="shared" si="25"/>
        <v>-8.3225000000000016</v>
      </c>
      <c r="M135">
        <f t="shared" si="26"/>
        <v>69.264006250000023</v>
      </c>
    </row>
    <row r="136" spans="2:13" x14ac:dyDescent="0.3">
      <c r="B136">
        <v>219.8</v>
      </c>
      <c r="C136">
        <v>19.600000000000001</v>
      </c>
      <c r="D136">
        <f t="shared" si="18"/>
        <v>72.757500000000022</v>
      </c>
      <c r="E136">
        <f t="shared" si="19"/>
        <v>5.5774999999999988</v>
      </c>
      <c r="F136">
        <f t="shared" si="20"/>
        <v>405.80495625000003</v>
      </c>
      <c r="G136">
        <f t="shared" si="21"/>
        <v>5293.6538062500031</v>
      </c>
      <c r="H136">
        <v>219.8</v>
      </c>
      <c r="I136">
        <f t="shared" si="22"/>
        <v>17.481147116305433</v>
      </c>
      <c r="J136">
        <f t="shared" si="23"/>
        <v>2.1188528836945686</v>
      </c>
      <c r="K136">
        <f t="shared" si="24"/>
        <v>4.4895375427407886</v>
      </c>
      <c r="L136">
        <f t="shared" si="25"/>
        <v>5.5774999999999988</v>
      </c>
      <c r="M136">
        <f t="shared" si="26"/>
        <v>31.108506249999987</v>
      </c>
    </row>
    <row r="137" spans="2:13" x14ac:dyDescent="0.3">
      <c r="B137">
        <v>36.9</v>
      </c>
      <c r="C137">
        <v>10.8</v>
      </c>
      <c r="D137">
        <f t="shared" si="18"/>
        <v>-110.14249999999998</v>
      </c>
      <c r="E137">
        <f t="shared" si="19"/>
        <v>-3.2225000000000019</v>
      </c>
      <c r="F137">
        <f t="shared" si="20"/>
        <v>354.93420625000016</v>
      </c>
      <c r="G137">
        <f t="shared" si="21"/>
        <v>12131.370306249997</v>
      </c>
      <c r="H137">
        <v>36.9</v>
      </c>
      <c r="I137">
        <f t="shared" si="22"/>
        <v>8.786695581106132</v>
      </c>
      <c r="J137">
        <f t="shared" si="23"/>
        <v>2.0133044188938687</v>
      </c>
      <c r="K137">
        <f t="shared" si="24"/>
        <v>4.0533946831375784</v>
      </c>
      <c r="L137">
        <f t="shared" si="25"/>
        <v>-3.2225000000000019</v>
      </c>
      <c r="M137">
        <f t="shared" si="26"/>
        <v>10.384506250000012</v>
      </c>
    </row>
    <row r="138" spans="2:13" x14ac:dyDescent="0.3">
      <c r="B138">
        <v>48.3</v>
      </c>
      <c r="C138">
        <v>11.6</v>
      </c>
      <c r="D138">
        <f t="shared" si="18"/>
        <v>-98.742499999999993</v>
      </c>
      <c r="E138">
        <f t="shared" si="19"/>
        <v>-2.422500000000003</v>
      </c>
      <c r="F138">
        <f t="shared" si="20"/>
        <v>239.20370625000027</v>
      </c>
      <c r="G138">
        <f t="shared" si="21"/>
        <v>9750.0813062499983</v>
      </c>
      <c r="H138">
        <v>48.3</v>
      </c>
      <c r="I138">
        <f t="shared" si="22"/>
        <v>9.3286132820425571</v>
      </c>
      <c r="J138">
        <f t="shared" si="23"/>
        <v>2.2713867179574425</v>
      </c>
      <c r="K138">
        <f t="shared" si="24"/>
        <v>5.1591976225134824</v>
      </c>
      <c r="L138">
        <f t="shared" si="25"/>
        <v>-2.422500000000003</v>
      </c>
      <c r="M138">
        <f t="shared" si="26"/>
        <v>5.8685062500000145</v>
      </c>
    </row>
    <row r="139" spans="2:13" x14ac:dyDescent="0.3">
      <c r="B139">
        <v>25.6</v>
      </c>
      <c r="C139">
        <v>9.5</v>
      </c>
      <c r="D139">
        <f t="shared" si="18"/>
        <v>-121.4425</v>
      </c>
      <c r="E139">
        <f t="shared" si="19"/>
        <v>-4.5225000000000026</v>
      </c>
      <c r="F139">
        <f t="shared" si="20"/>
        <v>549.2237062500003</v>
      </c>
      <c r="G139">
        <f t="shared" si="21"/>
        <v>14748.280806249999</v>
      </c>
      <c r="H139">
        <v>25.6</v>
      </c>
      <c r="I139">
        <f t="shared" si="22"/>
        <v>8.2495315442130099</v>
      </c>
      <c r="J139">
        <f t="shared" si="23"/>
        <v>1.2504684557869901</v>
      </c>
      <c r="K139">
        <f t="shared" si="24"/>
        <v>1.5636713589182996</v>
      </c>
      <c r="L139">
        <f t="shared" si="25"/>
        <v>-4.5225000000000026</v>
      </c>
      <c r="M139">
        <f t="shared" si="26"/>
        <v>20.453006250000023</v>
      </c>
    </row>
    <row r="140" spans="2:13" x14ac:dyDescent="0.3">
      <c r="B140">
        <v>273.7</v>
      </c>
      <c r="C140">
        <v>20.8</v>
      </c>
      <c r="D140">
        <f t="shared" si="18"/>
        <v>126.6575</v>
      </c>
      <c r="E140">
        <f t="shared" si="19"/>
        <v>6.7774999999999981</v>
      </c>
      <c r="F140">
        <f t="shared" si="20"/>
        <v>858.42120624999973</v>
      </c>
      <c r="G140">
        <f t="shared" si="21"/>
        <v>16042.122306249999</v>
      </c>
      <c r="H140">
        <v>273.7</v>
      </c>
      <c r="I140">
        <f t="shared" si="22"/>
        <v>20.043372035645191</v>
      </c>
      <c r="J140">
        <f t="shared" si="23"/>
        <v>0.75662796435480928</v>
      </c>
      <c r="K140">
        <f t="shared" si="24"/>
        <v>0.57248587644370252</v>
      </c>
      <c r="L140">
        <f t="shared" si="25"/>
        <v>6.7774999999999981</v>
      </c>
      <c r="M140">
        <f t="shared" si="26"/>
        <v>45.934506249999977</v>
      </c>
    </row>
    <row r="141" spans="2:13" x14ac:dyDescent="0.3">
      <c r="B141">
        <v>43</v>
      </c>
      <c r="C141">
        <v>9.6</v>
      </c>
      <c r="D141">
        <f t="shared" si="18"/>
        <v>-104.04249999999999</v>
      </c>
      <c r="E141">
        <f t="shared" si="19"/>
        <v>-4.422500000000003</v>
      </c>
      <c r="F141">
        <f t="shared" si="20"/>
        <v>460.12795625000024</v>
      </c>
      <c r="G141">
        <f t="shared" si="21"/>
        <v>10824.841806249999</v>
      </c>
      <c r="H141">
        <v>43</v>
      </c>
      <c r="I141">
        <f t="shared" si="22"/>
        <v>9.0766690877475522</v>
      </c>
      <c r="J141">
        <f t="shared" si="23"/>
        <v>0.52333091225244743</v>
      </c>
      <c r="K141">
        <f t="shared" si="24"/>
        <v>0.27387524371897881</v>
      </c>
      <c r="L141">
        <f t="shared" si="25"/>
        <v>-4.422500000000003</v>
      </c>
      <c r="M141">
        <f t="shared" si="26"/>
        <v>19.558506250000026</v>
      </c>
    </row>
    <row r="142" spans="2:13" x14ac:dyDescent="0.3">
      <c r="B142">
        <v>184.9</v>
      </c>
      <c r="C142">
        <v>20.7</v>
      </c>
      <c r="D142">
        <f t="shared" si="18"/>
        <v>37.857500000000016</v>
      </c>
      <c r="E142">
        <f t="shared" si="19"/>
        <v>6.6774999999999967</v>
      </c>
      <c r="F142">
        <f t="shared" si="20"/>
        <v>252.79345624999999</v>
      </c>
      <c r="G142">
        <f t="shared" si="21"/>
        <v>1433.1903062500012</v>
      </c>
      <c r="H142">
        <v>184.9</v>
      </c>
      <c r="I142">
        <f t="shared" si="22"/>
        <v>15.822118365193045</v>
      </c>
      <c r="J142">
        <f t="shared" si="23"/>
        <v>4.877881634806954</v>
      </c>
      <c r="K142">
        <f t="shared" si="24"/>
        <v>23.793729243186963</v>
      </c>
      <c r="L142">
        <f t="shared" si="25"/>
        <v>6.6774999999999967</v>
      </c>
      <c r="M142">
        <f t="shared" si="26"/>
        <v>44.589006249999954</v>
      </c>
    </row>
    <row r="143" spans="2:13" x14ac:dyDescent="0.3">
      <c r="B143">
        <v>73.400000000000006</v>
      </c>
      <c r="C143">
        <v>10.9</v>
      </c>
      <c r="D143">
        <f t="shared" si="18"/>
        <v>-73.642499999999984</v>
      </c>
      <c r="E143">
        <f t="shared" si="19"/>
        <v>-3.1225000000000023</v>
      </c>
      <c r="F143">
        <f t="shared" si="20"/>
        <v>229.94870625000013</v>
      </c>
      <c r="G143">
        <f t="shared" si="21"/>
        <v>5423.2178062499979</v>
      </c>
      <c r="H143">
        <v>73.400000000000006</v>
      </c>
      <c r="I143">
        <f t="shared" si="22"/>
        <v>10.52178295691135</v>
      </c>
      <c r="J143">
        <f t="shared" si="23"/>
        <v>0.37821704308865023</v>
      </c>
      <c r="K143">
        <f t="shared" si="24"/>
        <v>0.1430481316827219</v>
      </c>
      <c r="L143">
        <f t="shared" si="25"/>
        <v>-3.1225000000000023</v>
      </c>
      <c r="M143">
        <f t="shared" si="26"/>
        <v>9.7500062500000144</v>
      </c>
    </row>
    <row r="144" spans="2:13" x14ac:dyDescent="0.3">
      <c r="B144">
        <v>193.7</v>
      </c>
      <c r="C144">
        <v>19.2</v>
      </c>
      <c r="D144">
        <f t="shared" si="18"/>
        <v>46.657499999999999</v>
      </c>
      <c r="E144">
        <f t="shared" si="19"/>
        <v>5.1774999999999967</v>
      </c>
      <c r="F144">
        <f t="shared" si="20"/>
        <v>241.56920624999984</v>
      </c>
      <c r="G144">
        <f t="shared" si="21"/>
        <v>2176.92230625</v>
      </c>
      <c r="H144">
        <v>193.7</v>
      </c>
      <c r="I144">
        <f t="shared" si="22"/>
        <v>16.240440801003619</v>
      </c>
      <c r="J144">
        <f t="shared" si="23"/>
        <v>2.9595591989963808</v>
      </c>
      <c r="K144">
        <f t="shared" si="24"/>
        <v>8.7589906523640995</v>
      </c>
      <c r="L144">
        <f t="shared" si="25"/>
        <v>5.1774999999999967</v>
      </c>
      <c r="M144">
        <f t="shared" si="26"/>
        <v>26.806506249999966</v>
      </c>
    </row>
    <row r="145" spans="2:13" x14ac:dyDescent="0.3">
      <c r="B145">
        <v>220.5</v>
      </c>
      <c r="C145">
        <v>20.100000000000001</v>
      </c>
      <c r="D145">
        <f t="shared" si="18"/>
        <v>73.45750000000001</v>
      </c>
      <c r="E145">
        <f t="shared" si="19"/>
        <v>6.0774999999999988</v>
      </c>
      <c r="F145">
        <f t="shared" si="20"/>
        <v>446.43795624999996</v>
      </c>
      <c r="G145">
        <f t="shared" si="21"/>
        <v>5396.0043062500017</v>
      </c>
      <c r="H145">
        <v>220.5</v>
      </c>
      <c r="I145">
        <f t="shared" si="22"/>
        <v>17.514422764608547</v>
      </c>
      <c r="J145">
        <f t="shared" si="23"/>
        <v>2.5855772353914546</v>
      </c>
      <c r="K145">
        <f t="shared" si="24"/>
        <v>6.6852096401745174</v>
      </c>
      <c r="L145">
        <f t="shared" si="25"/>
        <v>6.0774999999999988</v>
      </c>
      <c r="M145">
        <f t="shared" si="26"/>
        <v>36.936006249999984</v>
      </c>
    </row>
    <row r="146" spans="2:13" x14ac:dyDescent="0.3">
      <c r="B146">
        <v>104.6</v>
      </c>
      <c r="C146">
        <v>10.4</v>
      </c>
      <c r="D146">
        <f t="shared" si="18"/>
        <v>-42.442499999999995</v>
      </c>
      <c r="E146">
        <f t="shared" si="19"/>
        <v>-3.6225000000000023</v>
      </c>
      <c r="F146">
        <f t="shared" si="20"/>
        <v>153.74795625000007</v>
      </c>
      <c r="G146">
        <f t="shared" si="21"/>
        <v>1801.3658062499997</v>
      </c>
      <c r="H146">
        <v>104.6</v>
      </c>
      <c r="I146">
        <f t="shared" si="22"/>
        <v>12.004926138421563</v>
      </c>
      <c r="J146">
        <f t="shared" si="23"/>
        <v>-1.604926138421563</v>
      </c>
      <c r="K146">
        <f t="shared" si="24"/>
        <v>2.5757879097887497</v>
      </c>
      <c r="L146">
        <f t="shared" si="25"/>
        <v>-3.6225000000000023</v>
      </c>
      <c r="M146">
        <f t="shared" si="26"/>
        <v>13.122506250000017</v>
      </c>
    </row>
    <row r="147" spans="2:13" x14ac:dyDescent="0.3">
      <c r="B147">
        <v>96.2</v>
      </c>
      <c r="C147">
        <v>11.4</v>
      </c>
      <c r="D147">
        <f t="shared" si="18"/>
        <v>-50.842499999999987</v>
      </c>
      <c r="E147">
        <f t="shared" si="19"/>
        <v>-2.6225000000000023</v>
      </c>
      <c r="F147">
        <f t="shared" si="20"/>
        <v>133.33445625000007</v>
      </c>
      <c r="G147">
        <f t="shared" si="21"/>
        <v>2584.9598062499986</v>
      </c>
      <c r="H147">
        <v>96.2</v>
      </c>
      <c r="I147">
        <f t="shared" si="22"/>
        <v>11.605618358784199</v>
      </c>
      <c r="J147">
        <f t="shared" si="23"/>
        <v>-0.20561835878419821</v>
      </c>
      <c r="K147">
        <f t="shared" si="24"/>
        <v>4.2278909469107263E-2</v>
      </c>
      <c r="L147">
        <f t="shared" si="25"/>
        <v>-2.6225000000000023</v>
      </c>
      <c r="M147">
        <f t="shared" si="26"/>
        <v>6.8775062500000121</v>
      </c>
    </row>
    <row r="148" spans="2:13" x14ac:dyDescent="0.3">
      <c r="B148">
        <v>140.30000000000001</v>
      </c>
      <c r="C148">
        <v>10.3</v>
      </c>
      <c r="D148">
        <f t="shared" si="18"/>
        <v>-6.7424999999999784</v>
      </c>
      <c r="E148">
        <f t="shared" si="19"/>
        <v>-3.7225000000000019</v>
      </c>
      <c r="F148">
        <f t="shared" si="20"/>
        <v>25.098956249999933</v>
      </c>
      <c r="G148">
        <f t="shared" si="21"/>
        <v>45.461306249999708</v>
      </c>
      <c r="H148">
        <v>140.30000000000001</v>
      </c>
      <c r="I148">
        <f t="shared" si="22"/>
        <v>13.701984201880368</v>
      </c>
      <c r="J148">
        <f t="shared" si="23"/>
        <v>-3.4019842018803672</v>
      </c>
      <c r="K148">
        <f t="shared" si="24"/>
        <v>11.573496509843599</v>
      </c>
      <c r="L148">
        <f t="shared" si="25"/>
        <v>-3.7225000000000019</v>
      </c>
      <c r="M148">
        <f t="shared" si="26"/>
        <v>13.857006250000014</v>
      </c>
    </row>
    <row r="149" spans="2:13" x14ac:dyDescent="0.3">
      <c r="B149">
        <v>240.1</v>
      </c>
      <c r="C149">
        <v>13.2</v>
      </c>
      <c r="D149">
        <f t="shared" si="18"/>
        <v>93.057500000000005</v>
      </c>
      <c r="E149">
        <f t="shared" si="19"/>
        <v>-0.82250000000000334</v>
      </c>
      <c r="F149">
        <f t="shared" si="20"/>
        <v>-76.539793750000314</v>
      </c>
      <c r="G149">
        <f t="shared" si="21"/>
        <v>8659.6983062500003</v>
      </c>
      <c r="H149">
        <v>240.1</v>
      </c>
      <c r="I149">
        <f t="shared" si="22"/>
        <v>18.446140917095732</v>
      </c>
      <c r="J149">
        <f t="shared" si="23"/>
        <v>-5.2461409170957332</v>
      </c>
      <c r="K149">
        <f t="shared" si="24"/>
        <v>27.521994522026059</v>
      </c>
      <c r="L149">
        <f t="shared" si="25"/>
        <v>-0.82250000000000334</v>
      </c>
      <c r="M149">
        <f t="shared" si="26"/>
        <v>0.67650625000000553</v>
      </c>
    </row>
    <row r="150" spans="2:13" x14ac:dyDescent="0.3">
      <c r="B150">
        <v>243.2</v>
      </c>
      <c r="C150">
        <v>25.4</v>
      </c>
      <c r="D150">
        <f t="shared" si="18"/>
        <v>96.157499999999999</v>
      </c>
      <c r="E150">
        <f t="shared" si="19"/>
        <v>11.377499999999996</v>
      </c>
      <c r="F150">
        <f t="shared" si="20"/>
        <v>1094.0319562499997</v>
      </c>
      <c r="G150">
        <f t="shared" si="21"/>
        <v>9246.2648062499993</v>
      </c>
      <c r="H150">
        <v>243.2</v>
      </c>
      <c r="I150">
        <f t="shared" si="22"/>
        <v>18.593504502438094</v>
      </c>
      <c r="J150">
        <f t="shared" si="23"/>
        <v>6.8064954975619045</v>
      </c>
      <c r="K150">
        <f t="shared" si="24"/>
        <v>46.328380958330477</v>
      </c>
      <c r="L150">
        <f t="shared" si="25"/>
        <v>11.377499999999996</v>
      </c>
      <c r="M150">
        <f t="shared" si="26"/>
        <v>129.44750624999992</v>
      </c>
    </row>
    <row r="151" spans="2:13" x14ac:dyDescent="0.3">
      <c r="B151">
        <v>38</v>
      </c>
      <c r="C151">
        <v>10.9</v>
      </c>
      <c r="D151">
        <f t="shared" si="18"/>
        <v>-109.04249999999999</v>
      </c>
      <c r="E151">
        <f t="shared" si="19"/>
        <v>-3.1225000000000023</v>
      </c>
      <c r="F151">
        <f t="shared" si="20"/>
        <v>340.4852062500002</v>
      </c>
      <c r="G151">
        <f t="shared" si="21"/>
        <v>11890.266806249998</v>
      </c>
      <c r="H151">
        <v>38</v>
      </c>
      <c r="I151">
        <f t="shared" si="22"/>
        <v>8.8389858855824528</v>
      </c>
      <c r="J151">
        <f t="shared" si="23"/>
        <v>2.0610141144175476</v>
      </c>
      <c r="K151">
        <f t="shared" si="24"/>
        <v>4.2477791798283482</v>
      </c>
      <c r="L151">
        <f t="shared" si="25"/>
        <v>-3.1225000000000023</v>
      </c>
      <c r="M151">
        <f t="shared" si="26"/>
        <v>9.7500062500000144</v>
      </c>
    </row>
    <row r="152" spans="2:13" x14ac:dyDescent="0.3">
      <c r="B152">
        <v>44.7</v>
      </c>
      <c r="C152">
        <v>10.1</v>
      </c>
      <c r="D152">
        <f t="shared" si="18"/>
        <v>-102.34249999999999</v>
      </c>
      <c r="E152">
        <f t="shared" si="19"/>
        <v>-3.922500000000003</v>
      </c>
      <c r="F152">
        <f t="shared" si="20"/>
        <v>401.43845625000023</v>
      </c>
      <c r="G152">
        <f t="shared" si="21"/>
        <v>10473.987306249997</v>
      </c>
      <c r="H152">
        <v>44.7</v>
      </c>
      <c r="I152">
        <f t="shared" si="22"/>
        <v>9.1574813764836858</v>
      </c>
      <c r="J152">
        <f t="shared" si="23"/>
        <v>0.94251862351631388</v>
      </c>
      <c r="K152">
        <f t="shared" si="24"/>
        <v>0.88834135567508699</v>
      </c>
      <c r="L152">
        <f t="shared" si="25"/>
        <v>-3.922500000000003</v>
      </c>
      <c r="M152">
        <f t="shared" si="26"/>
        <v>15.386006250000023</v>
      </c>
    </row>
    <row r="153" spans="2:13" x14ac:dyDescent="0.3">
      <c r="B153">
        <v>280.7</v>
      </c>
      <c r="C153">
        <v>16.100000000000001</v>
      </c>
      <c r="D153">
        <f t="shared" si="18"/>
        <v>133.6575</v>
      </c>
      <c r="E153">
        <f t="shared" si="19"/>
        <v>2.0774999999999988</v>
      </c>
      <c r="F153">
        <f t="shared" si="20"/>
        <v>277.67345624999984</v>
      </c>
      <c r="G153">
        <f t="shared" si="21"/>
        <v>17864.327306250001</v>
      </c>
      <c r="H153">
        <v>280.7</v>
      </c>
      <c r="I153">
        <f t="shared" si="22"/>
        <v>20.376128518676332</v>
      </c>
      <c r="J153">
        <f t="shared" si="23"/>
        <v>-4.2761285186763303</v>
      </c>
      <c r="K153">
        <f t="shared" si="24"/>
        <v>18.285275108237027</v>
      </c>
      <c r="L153">
        <f t="shared" si="25"/>
        <v>2.0774999999999988</v>
      </c>
      <c r="M153">
        <f t="shared" si="26"/>
        <v>4.3160062499999947</v>
      </c>
    </row>
    <row r="154" spans="2:13" x14ac:dyDescent="0.3">
      <c r="B154">
        <v>121</v>
      </c>
      <c r="C154">
        <v>11.6</v>
      </c>
      <c r="D154">
        <f t="shared" si="18"/>
        <v>-26.04249999999999</v>
      </c>
      <c r="E154">
        <f t="shared" si="19"/>
        <v>-2.422500000000003</v>
      </c>
      <c r="F154">
        <f t="shared" si="20"/>
        <v>63.087956250000055</v>
      </c>
      <c r="G154">
        <f t="shared" si="21"/>
        <v>678.21180624999943</v>
      </c>
      <c r="H154">
        <v>121</v>
      </c>
      <c r="I154">
        <f t="shared" si="22"/>
        <v>12.784527041523088</v>
      </c>
      <c r="J154">
        <f t="shared" si="23"/>
        <v>-1.1845270415230882</v>
      </c>
      <c r="K154">
        <f t="shared" si="24"/>
        <v>1.40310431209944</v>
      </c>
      <c r="L154">
        <f t="shared" si="25"/>
        <v>-2.422500000000003</v>
      </c>
      <c r="M154">
        <f t="shared" si="26"/>
        <v>5.8685062500000145</v>
      </c>
    </row>
    <row r="155" spans="2:13" x14ac:dyDescent="0.3">
      <c r="B155">
        <v>197.6</v>
      </c>
      <c r="C155">
        <v>16.600000000000001</v>
      </c>
      <c r="D155">
        <f t="shared" si="18"/>
        <v>50.557500000000005</v>
      </c>
      <c r="E155">
        <f t="shared" si="19"/>
        <v>2.5774999999999988</v>
      </c>
      <c r="F155">
        <f t="shared" si="20"/>
        <v>130.31195624999995</v>
      </c>
      <c r="G155">
        <f t="shared" si="21"/>
        <v>2556.0608062500005</v>
      </c>
      <c r="H155">
        <v>197.6</v>
      </c>
      <c r="I155">
        <f t="shared" si="22"/>
        <v>16.425833698692394</v>
      </c>
      <c r="J155">
        <f t="shared" si="23"/>
        <v>0.1741663013076078</v>
      </c>
      <c r="K155">
        <f t="shared" si="24"/>
        <v>3.0333900511172424E-2</v>
      </c>
      <c r="L155">
        <f t="shared" si="25"/>
        <v>2.5774999999999988</v>
      </c>
      <c r="M155">
        <f t="shared" si="26"/>
        <v>6.6435062499999935</v>
      </c>
    </row>
    <row r="156" spans="2:13" x14ac:dyDescent="0.3">
      <c r="B156">
        <v>171.3</v>
      </c>
      <c r="C156">
        <v>19</v>
      </c>
      <c r="D156">
        <f t="shared" si="18"/>
        <v>24.257500000000022</v>
      </c>
      <c r="E156">
        <f t="shared" si="19"/>
        <v>4.9774999999999974</v>
      </c>
      <c r="F156">
        <f t="shared" si="20"/>
        <v>120.74170625000005</v>
      </c>
      <c r="G156">
        <f t="shared" si="21"/>
        <v>588.42630625000106</v>
      </c>
      <c r="H156">
        <v>171.3</v>
      </c>
      <c r="I156">
        <f t="shared" si="22"/>
        <v>15.175620055303979</v>
      </c>
      <c r="J156">
        <f t="shared" si="23"/>
        <v>3.8243799446960214</v>
      </c>
      <c r="K156">
        <f t="shared" si="24"/>
        <v>14.625881961393144</v>
      </c>
      <c r="L156">
        <f t="shared" si="25"/>
        <v>4.9774999999999974</v>
      </c>
      <c r="M156">
        <f t="shared" si="26"/>
        <v>24.775506249999975</v>
      </c>
    </row>
    <row r="157" spans="2:13" x14ac:dyDescent="0.3">
      <c r="B157">
        <v>187.8</v>
      </c>
      <c r="C157">
        <v>15.6</v>
      </c>
      <c r="D157">
        <f t="shared" si="18"/>
        <v>40.757500000000022</v>
      </c>
      <c r="E157">
        <f t="shared" si="19"/>
        <v>1.577499999999997</v>
      </c>
      <c r="F157">
        <f t="shared" si="20"/>
        <v>64.294956249999913</v>
      </c>
      <c r="G157">
        <f t="shared" si="21"/>
        <v>1661.1738062500017</v>
      </c>
      <c r="H157">
        <v>187.8</v>
      </c>
      <c r="I157">
        <f t="shared" si="22"/>
        <v>15.959974622448803</v>
      </c>
      <c r="J157">
        <f t="shared" si="23"/>
        <v>-0.35997462244880296</v>
      </c>
      <c r="K157">
        <f t="shared" si="24"/>
        <v>0.12958172880715824</v>
      </c>
      <c r="L157">
        <f t="shared" si="25"/>
        <v>1.577499999999997</v>
      </c>
      <c r="M157">
        <f t="shared" si="26"/>
        <v>2.4885062499999906</v>
      </c>
    </row>
    <row r="158" spans="2:13" x14ac:dyDescent="0.3">
      <c r="B158">
        <v>4.0999999999999996</v>
      </c>
      <c r="C158">
        <v>3.2</v>
      </c>
      <c r="D158">
        <f t="shared" si="18"/>
        <v>-142.9425</v>
      </c>
      <c r="E158">
        <f t="shared" si="19"/>
        <v>-10.822500000000002</v>
      </c>
      <c r="F158">
        <f t="shared" si="20"/>
        <v>1546.9952062500001</v>
      </c>
      <c r="G158">
        <f t="shared" si="21"/>
        <v>20432.558306249997</v>
      </c>
      <c r="H158">
        <v>4.0999999999999996</v>
      </c>
      <c r="I158">
        <f t="shared" si="22"/>
        <v>7.2274937749030865</v>
      </c>
      <c r="J158">
        <f t="shared" si="23"/>
        <v>-4.0274937749030864</v>
      </c>
      <c r="K158">
        <f t="shared" si="24"/>
        <v>16.220706106883114</v>
      </c>
      <c r="L158">
        <f t="shared" si="25"/>
        <v>-10.822500000000002</v>
      </c>
      <c r="M158">
        <f t="shared" si="26"/>
        <v>117.12650625000003</v>
      </c>
    </row>
    <row r="159" spans="2:13" x14ac:dyDescent="0.3">
      <c r="B159">
        <v>93.9</v>
      </c>
      <c r="C159">
        <v>15.3</v>
      </c>
      <c r="D159">
        <f t="shared" si="18"/>
        <v>-53.142499999999984</v>
      </c>
      <c r="E159">
        <f t="shared" si="19"/>
        <v>1.2774999999999981</v>
      </c>
      <c r="F159">
        <f t="shared" si="20"/>
        <v>-67.889543749999874</v>
      </c>
      <c r="G159">
        <f t="shared" si="21"/>
        <v>2824.1253062499982</v>
      </c>
      <c r="H159">
        <v>93.9</v>
      </c>
      <c r="I159">
        <f t="shared" si="22"/>
        <v>11.496284085788254</v>
      </c>
      <c r="J159">
        <f t="shared" si="23"/>
        <v>3.8037159142117467</v>
      </c>
      <c r="K159">
        <f t="shared" si="24"/>
        <v>14.468254756027704</v>
      </c>
      <c r="L159">
        <f t="shared" si="25"/>
        <v>1.2774999999999981</v>
      </c>
      <c r="M159">
        <f t="shared" si="26"/>
        <v>1.632006249999995</v>
      </c>
    </row>
    <row r="160" spans="2:13" x14ac:dyDescent="0.3">
      <c r="B160">
        <v>149.80000000000001</v>
      </c>
      <c r="C160">
        <v>10.1</v>
      </c>
      <c r="D160">
        <f t="shared" si="18"/>
        <v>2.7575000000000216</v>
      </c>
      <c r="E160">
        <f t="shared" si="19"/>
        <v>-3.922500000000003</v>
      </c>
      <c r="F160">
        <f t="shared" si="20"/>
        <v>-10.816293750000092</v>
      </c>
      <c r="G160">
        <f t="shared" si="21"/>
        <v>7.6038062500001189</v>
      </c>
      <c r="H160">
        <v>149.80000000000001</v>
      </c>
      <c r="I160">
        <f t="shared" si="22"/>
        <v>14.153582285994055</v>
      </c>
      <c r="J160">
        <f t="shared" si="23"/>
        <v>-4.0535822859940556</v>
      </c>
      <c r="K160">
        <f t="shared" si="24"/>
        <v>16.431529349324794</v>
      </c>
      <c r="L160">
        <f t="shared" si="25"/>
        <v>-3.922500000000003</v>
      </c>
      <c r="M160">
        <f t="shared" si="26"/>
        <v>15.386006250000023</v>
      </c>
    </row>
    <row r="161" spans="2:13" x14ac:dyDescent="0.3">
      <c r="B161">
        <v>11.7</v>
      </c>
      <c r="C161">
        <v>7.3</v>
      </c>
      <c r="D161">
        <f t="shared" si="18"/>
        <v>-135.3425</v>
      </c>
      <c r="E161">
        <f t="shared" si="19"/>
        <v>-6.7225000000000028</v>
      </c>
      <c r="F161">
        <f t="shared" si="20"/>
        <v>909.83995625000034</v>
      </c>
      <c r="G161">
        <f t="shared" si="21"/>
        <v>18317.592306250001</v>
      </c>
      <c r="H161">
        <v>11.7</v>
      </c>
      <c r="I161">
        <f t="shared" si="22"/>
        <v>7.588772242194036</v>
      </c>
      <c r="J161">
        <f t="shared" si="23"/>
        <v>-0.28877224219403619</v>
      </c>
      <c r="K161">
        <f t="shared" si="24"/>
        <v>8.3389407861771098E-2</v>
      </c>
      <c r="L161">
        <f t="shared" si="25"/>
        <v>-6.7225000000000028</v>
      </c>
      <c r="M161">
        <f t="shared" si="26"/>
        <v>45.192006250000041</v>
      </c>
    </row>
    <row r="162" spans="2:13" x14ac:dyDescent="0.3">
      <c r="B162">
        <v>131.69999999999999</v>
      </c>
      <c r="C162">
        <v>12.9</v>
      </c>
      <c r="D162">
        <f t="shared" si="18"/>
        <v>-15.342500000000001</v>
      </c>
      <c r="E162">
        <f t="shared" si="19"/>
        <v>-1.1225000000000023</v>
      </c>
      <c r="F162">
        <f t="shared" si="20"/>
        <v>17.221956250000037</v>
      </c>
      <c r="G162">
        <f t="shared" si="21"/>
        <v>235.39230625000005</v>
      </c>
      <c r="H162">
        <v>131.69999999999999</v>
      </c>
      <c r="I162">
        <f t="shared" si="22"/>
        <v>13.293169094156397</v>
      </c>
      <c r="J162">
        <f t="shared" si="23"/>
        <v>-0.39316909415639678</v>
      </c>
      <c r="K162">
        <f t="shared" si="24"/>
        <v>0.1545819365997616</v>
      </c>
      <c r="L162">
        <f t="shared" si="25"/>
        <v>-1.1225000000000023</v>
      </c>
      <c r="M162">
        <f t="shared" si="26"/>
        <v>1.2600062500000051</v>
      </c>
    </row>
    <row r="163" spans="2:13" x14ac:dyDescent="0.3">
      <c r="B163">
        <v>172.5</v>
      </c>
      <c r="C163">
        <v>14.4</v>
      </c>
      <c r="D163">
        <f t="shared" si="18"/>
        <v>25.45750000000001</v>
      </c>
      <c r="E163">
        <f t="shared" si="19"/>
        <v>0.37749999999999773</v>
      </c>
      <c r="F163">
        <f t="shared" si="20"/>
        <v>9.6102062499999459</v>
      </c>
      <c r="G163">
        <f t="shared" si="21"/>
        <v>648.08430625000051</v>
      </c>
      <c r="H163">
        <v>172.5</v>
      </c>
      <c r="I163">
        <f t="shared" si="22"/>
        <v>15.232664023823601</v>
      </c>
      <c r="J163">
        <f t="shared" si="23"/>
        <v>-0.83266402382360027</v>
      </c>
      <c r="K163">
        <f t="shared" si="24"/>
        <v>0.69332937657010918</v>
      </c>
      <c r="L163">
        <f t="shared" si="25"/>
        <v>0.37749999999999773</v>
      </c>
      <c r="M163">
        <f t="shared" si="26"/>
        <v>0.14250624999999828</v>
      </c>
    </row>
    <row r="164" spans="2:13" x14ac:dyDescent="0.3">
      <c r="B164">
        <v>85.7</v>
      </c>
      <c r="C164">
        <v>13.3</v>
      </c>
      <c r="D164">
        <f t="shared" si="18"/>
        <v>-61.342499999999987</v>
      </c>
      <c r="E164">
        <f t="shared" si="19"/>
        <v>-0.72250000000000192</v>
      </c>
      <c r="F164">
        <f t="shared" si="20"/>
        <v>44.319956250000111</v>
      </c>
      <c r="G164">
        <f t="shared" si="21"/>
        <v>3762.9023062499982</v>
      </c>
      <c r="H164">
        <v>85.7</v>
      </c>
      <c r="I164">
        <f t="shared" si="22"/>
        <v>11.106483634237492</v>
      </c>
      <c r="J164">
        <f t="shared" si="23"/>
        <v>2.193516365762509</v>
      </c>
      <c r="K164">
        <f t="shared" si="24"/>
        <v>4.8115140468679654</v>
      </c>
      <c r="L164">
        <f t="shared" si="25"/>
        <v>-0.72250000000000192</v>
      </c>
      <c r="M164">
        <f t="shared" si="26"/>
        <v>0.52200625000000278</v>
      </c>
    </row>
    <row r="165" spans="2:13" x14ac:dyDescent="0.3">
      <c r="B165">
        <v>188.4</v>
      </c>
      <c r="C165">
        <v>14.9</v>
      </c>
      <c r="D165">
        <f t="shared" si="18"/>
        <v>41.357500000000016</v>
      </c>
      <c r="E165">
        <f t="shared" si="19"/>
        <v>0.87749999999999773</v>
      </c>
      <c r="F165">
        <f t="shared" si="20"/>
        <v>36.291206249999917</v>
      </c>
      <c r="G165">
        <f t="shared" si="21"/>
        <v>1710.4428062500012</v>
      </c>
      <c r="H165">
        <v>188.4</v>
      </c>
      <c r="I165">
        <f t="shared" si="22"/>
        <v>15.988496606708615</v>
      </c>
      <c r="J165">
        <f t="shared" si="23"/>
        <v>-1.088496606708615</v>
      </c>
      <c r="K165">
        <f t="shared" si="24"/>
        <v>1.1848248628161693</v>
      </c>
      <c r="L165">
        <f t="shared" si="25"/>
        <v>0.87749999999999773</v>
      </c>
      <c r="M165">
        <f t="shared" si="26"/>
        <v>0.77000624999999601</v>
      </c>
    </row>
    <row r="166" spans="2:13" x14ac:dyDescent="0.3">
      <c r="B166">
        <v>163.5</v>
      </c>
      <c r="C166">
        <v>18</v>
      </c>
      <c r="D166">
        <f t="shared" si="18"/>
        <v>16.45750000000001</v>
      </c>
      <c r="E166">
        <f t="shared" si="19"/>
        <v>3.9774999999999974</v>
      </c>
      <c r="F166">
        <f t="shared" si="20"/>
        <v>65.459706249999996</v>
      </c>
      <c r="G166">
        <f t="shared" si="21"/>
        <v>270.84930625000032</v>
      </c>
      <c r="H166">
        <v>163.5</v>
      </c>
      <c r="I166">
        <f t="shared" si="22"/>
        <v>14.804834259926423</v>
      </c>
      <c r="J166">
        <f t="shared" si="23"/>
        <v>3.1951657400735769</v>
      </c>
      <c r="K166">
        <f t="shared" si="24"/>
        <v>10.209084106539928</v>
      </c>
      <c r="L166">
        <f t="shared" si="25"/>
        <v>3.9774999999999974</v>
      </c>
      <c r="M166">
        <f t="shared" si="26"/>
        <v>15.82050624999998</v>
      </c>
    </row>
    <row r="167" spans="2:13" x14ac:dyDescent="0.3">
      <c r="B167">
        <v>117.2</v>
      </c>
      <c r="C167">
        <v>11.9</v>
      </c>
      <c r="D167">
        <f t="shared" si="18"/>
        <v>-29.842499999999987</v>
      </c>
      <c r="E167">
        <f t="shared" si="19"/>
        <v>-2.1225000000000023</v>
      </c>
      <c r="F167">
        <f t="shared" si="20"/>
        <v>63.340706250000039</v>
      </c>
      <c r="G167">
        <f t="shared" si="21"/>
        <v>890.57480624999926</v>
      </c>
      <c r="H167">
        <v>117.2</v>
      </c>
      <c r="I167">
        <f t="shared" si="22"/>
        <v>12.603887807877612</v>
      </c>
      <c r="J167">
        <f t="shared" si="23"/>
        <v>-0.70388780787761185</v>
      </c>
      <c r="K167">
        <f t="shared" si="24"/>
        <v>0.49545804607874983</v>
      </c>
      <c r="L167">
        <f t="shared" si="25"/>
        <v>-2.1225000000000023</v>
      </c>
      <c r="M167">
        <f t="shared" si="26"/>
        <v>4.5050062500000099</v>
      </c>
    </row>
    <row r="168" spans="2:13" x14ac:dyDescent="0.3">
      <c r="B168">
        <v>234.5</v>
      </c>
      <c r="C168">
        <v>11.9</v>
      </c>
      <c r="D168">
        <f t="shared" si="18"/>
        <v>87.45750000000001</v>
      </c>
      <c r="E168">
        <f t="shared" si="19"/>
        <v>-2.1225000000000023</v>
      </c>
      <c r="F168">
        <f t="shared" si="20"/>
        <v>-185.62854375000023</v>
      </c>
      <c r="G168">
        <f t="shared" si="21"/>
        <v>7648.8143062500021</v>
      </c>
      <c r="H168">
        <v>234.5</v>
      </c>
      <c r="I168">
        <f t="shared" si="22"/>
        <v>18.17993573067082</v>
      </c>
      <c r="J168">
        <f t="shared" si="23"/>
        <v>-6.2799357306708199</v>
      </c>
      <c r="K168">
        <f t="shared" si="24"/>
        <v>39.437592781356045</v>
      </c>
      <c r="L168">
        <f t="shared" si="25"/>
        <v>-2.1225000000000023</v>
      </c>
      <c r="M168">
        <f t="shared" si="26"/>
        <v>4.5050062500000099</v>
      </c>
    </row>
    <row r="169" spans="2:13" x14ac:dyDescent="0.3">
      <c r="B169">
        <v>17.899999999999999</v>
      </c>
      <c r="C169">
        <v>8</v>
      </c>
      <c r="D169">
        <f t="shared" si="18"/>
        <v>-129.14249999999998</v>
      </c>
      <c r="E169">
        <f t="shared" si="19"/>
        <v>-6.0225000000000026</v>
      </c>
      <c r="F169">
        <f t="shared" si="20"/>
        <v>777.76070625000023</v>
      </c>
      <c r="G169">
        <f t="shared" si="21"/>
        <v>16677.785306249996</v>
      </c>
      <c r="H169">
        <v>17.899999999999999</v>
      </c>
      <c r="I169">
        <f t="shared" si="22"/>
        <v>7.8834994128787574</v>
      </c>
      <c r="J169">
        <f t="shared" si="23"/>
        <v>0.11650058712124256</v>
      </c>
      <c r="K169">
        <f t="shared" si="24"/>
        <v>1.3572386799594228E-2</v>
      </c>
      <c r="L169">
        <f t="shared" si="25"/>
        <v>-6.0225000000000026</v>
      </c>
      <c r="M169">
        <f t="shared" si="26"/>
        <v>36.270506250000032</v>
      </c>
    </row>
    <row r="170" spans="2:13" x14ac:dyDescent="0.3">
      <c r="B170">
        <v>206.8</v>
      </c>
      <c r="C170">
        <v>12.2</v>
      </c>
      <c r="D170">
        <f t="shared" si="18"/>
        <v>59.757500000000022</v>
      </c>
      <c r="E170">
        <f t="shared" si="19"/>
        <v>-1.8225000000000033</v>
      </c>
      <c r="F170">
        <f t="shared" si="20"/>
        <v>-108.90804375000023</v>
      </c>
      <c r="G170">
        <f t="shared" si="21"/>
        <v>3570.9588062500025</v>
      </c>
      <c r="H170">
        <v>206.8</v>
      </c>
      <c r="I170">
        <f t="shared" si="22"/>
        <v>16.863170790676179</v>
      </c>
      <c r="J170">
        <f t="shared" si="23"/>
        <v>-4.6631707906761797</v>
      </c>
      <c r="K170">
        <f t="shared" si="24"/>
        <v>21.745161823015508</v>
      </c>
      <c r="L170">
        <f t="shared" si="25"/>
        <v>-1.8225000000000033</v>
      </c>
      <c r="M170">
        <f t="shared" si="26"/>
        <v>3.3215062500000121</v>
      </c>
    </row>
    <row r="171" spans="2:13" x14ac:dyDescent="0.3">
      <c r="B171">
        <v>215.4</v>
      </c>
      <c r="C171">
        <v>17.100000000000001</v>
      </c>
      <c r="D171">
        <f t="shared" si="18"/>
        <v>68.357500000000016</v>
      </c>
      <c r="E171">
        <f t="shared" si="19"/>
        <v>3.0774999999999988</v>
      </c>
      <c r="F171">
        <f t="shared" si="20"/>
        <v>210.37020624999997</v>
      </c>
      <c r="G171">
        <f t="shared" si="21"/>
        <v>4672.7478062500022</v>
      </c>
      <c r="H171">
        <v>215.4</v>
      </c>
      <c r="I171">
        <f t="shared" si="22"/>
        <v>17.271985898400146</v>
      </c>
      <c r="J171">
        <f t="shared" si="23"/>
        <v>-0.17198589840014478</v>
      </c>
      <c r="K171">
        <f t="shared" si="24"/>
        <v>2.9579149248504921E-2</v>
      </c>
      <c r="L171">
        <f t="shared" si="25"/>
        <v>3.0774999999999988</v>
      </c>
      <c r="M171">
        <f t="shared" si="26"/>
        <v>9.4710062499999932</v>
      </c>
    </row>
    <row r="172" spans="2:13" x14ac:dyDescent="0.3">
      <c r="B172">
        <v>284.3</v>
      </c>
      <c r="C172">
        <v>15</v>
      </c>
      <c r="D172">
        <f t="shared" si="18"/>
        <v>137.25750000000002</v>
      </c>
      <c r="E172">
        <f t="shared" si="19"/>
        <v>0.97749999999999737</v>
      </c>
      <c r="F172">
        <f t="shared" si="20"/>
        <v>134.16920624999966</v>
      </c>
      <c r="G172">
        <f t="shared" si="21"/>
        <v>18839.621306250006</v>
      </c>
      <c r="H172">
        <v>284.3</v>
      </c>
      <c r="I172">
        <f t="shared" si="22"/>
        <v>20.547260424235205</v>
      </c>
      <c r="J172">
        <f t="shared" si="23"/>
        <v>-5.5472604242352048</v>
      </c>
      <c r="K172">
        <f t="shared" si="24"/>
        <v>30.772098214286146</v>
      </c>
      <c r="L172">
        <f t="shared" si="25"/>
        <v>0.97749999999999737</v>
      </c>
      <c r="M172">
        <f t="shared" si="26"/>
        <v>0.95550624999999489</v>
      </c>
    </row>
    <row r="173" spans="2:13" x14ac:dyDescent="0.3">
      <c r="B173">
        <v>50</v>
      </c>
      <c r="C173">
        <v>8.4</v>
      </c>
      <c r="D173">
        <f t="shared" si="18"/>
        <v>-97.04249999999999</v>
      </c>
      <c r="E173">
        <f t="shared" si="19"/>
        <v>-5.6225000000000023</v>
      </c>
      <c r="F173">
        <f t="shared" si="20"/>
        <v>545.62145625000016</v>
      </c>
      <c r="G173">
        <f t="shared" si="21"/>
        <v>9417.2468062499975</v>
      </c>
      <c r="H173">
        <v>50</v>
      </c>
      <c r="I173">
        <f t="shared" si="22"/>
        <v>9.4094255707786907</v>
      </c>
      <c r="J173">
        <f t="shared" si="23"/>
        <v>-1.0094255707786903</v>
      </c>
      <c r="K173">
        <f t="shared" si="24"/>
        <v>1.0189399829418848</v>
      </c>
      <c r="L173">
        <f t="shared" si="25"/>
        <v>-5.6225000000000023</v>
      </c>
      <c r="M173">
        <f t="shared" si="26"/>
        <v>31.612506250000024</v>
      </c>
    </row>
    <row r="174" spans="2:13" x14ac:dyDescent="0.3">
      <c r="B174">
        <v>164.5</v>
      </c>
      <c r="C174">
        <v>14.5</v>
      </c>
      <c r="D174">
        <f t="shared" si="18"/>
        <v>17.45750000000001</v>
      </c>
      <c r="E174">
        <f t="shared" si="19"/>
        <v>0.47749999999999737</v>
      </c>
      <c r="F174">
        <f t="shared" si="20"/>
        <v>8.3359562499999598</v>
      </c>
      <c r="G174">
        <f t="shared" si="21"/>
        <v>304.76430625000035</v>
      </c>
      <c r="H174">
        <v>164.5</v>
      </c>
      <c r="I174">
        <f t="shared" si="22"/>
        <v>14.852370900359444</v>
      </c>
      <c r="J174">
        <f t="shared" si="23"/>
        <v>-0.35237090035944441</v>
      </c>
      <c r="K174">
        <f t="shared" si="24"/>
        <v>0.12416525142012549</v>
      </c>
      <c r="L174">
        <f t="shared" si="25"/>
        <v>0.47749999999999737</v>
      </c>
      <c r="M174">
        <f t="shared" si="26"/>
        <v>0.2280062499999975</v>
      </c>
    </row>
    <row r="175" spans="2:13" x14ac:dyDescent="0.3">
      <c r="B175">
        <v>19.600000000000001</v>
      </c>
      <c r="C175">
        <v>7.6</v>
      </c>
      <c r="D175">
        <f t="shared" si="18"/>
        <v>-127.4425</v>
      </c>
      <c r="E175">
        <f t="shared" si="19"/>
        <v>-6.422500000000003</v>
      </c>
      <c r="F175">
        <f t="shared" si="20"/>
        <v>818.49945625000032</v>
      </c>
      <c r="G175">
        <f t="shared" si="21"/>
        <v>16241.590806249998</v>
      </c>
      <c r="H175">
        <v>19.600000000000001</v>
      </c>
      <c r="I175">
        <f t="shared" si="22"/>
        <v>7.964311701614891</v>
      </c>
      <c r="J175">
        <f t="shared" si="23"/>
        <v>-0.36431170161489135</v>
      </c>
      <c r="K175">
        <f t="shared" si="24"/>
        <v>0.13272301593353764</v>
      </c>
      <c r="L175">
        <f t="shared" si="25"/>
        <v>-6.422500000000003</v>
      </c>
      <c r="M175">
        <f t="shared" si="26"/>
        <v>41.248506250000041</v>
      </c>
    </row>
    <row r="176" spans="2:13" x14ac:dyDescent="0.3">
      <c r="B176">
        <v>168.4</v>
      </c>
      <c r="C176">
        <v>11.7</v>
      </c>
      <c r="D176">
        <f t="shared" si="18"/>
        <v>21.357500000000016</v>
      </c>
      <c r="E176">
        <f t="shared" si="19"/>
        <v>-2.3225000000000033</v>
      </c>
      <c r="F176">
        <f t="shared" si="20"/>
        <v>-49.60279375000011</v>
      </c>
      <c r="G176">
        <f t="shared" si="21"/>
        <v>456.14280625000066</v>
      </c>
      <c r="H176">
        <v>168.4</v>
      </c>
      <c r="I176">
        <f t="shared" si="22"/>
        <v>15.037763798048221</v>
      </c>
      <c r="J176">
        <f t="shared" si="23"/>
        <v>-3.337763798048222</v>
      </c>
      <c r="K176">
        <f t="shared" si="24"/>
        <v>11.140667171561292</v>
      </c>
      <c r="L176">
        <f t="shared" si="25"/>
        <v>-2.3225000000000033</v>
      </c>
      <c r="M176">
        <f t="shared" si="26"/>
        <v>5.3940062500000154</v>
      </c>
    </row>
    <row r="177" spans="2:13" x14ac:dyDescent="0.3">
      <c r="B177">
        <v>222.4</v>
      </c>
      <c r="C177">
        <v>11.5</v>
      </c>
      <c r="D177">
        <f t="shared" si="18"/>
        <v>75.357500000000016</v>
      </c>
      <c r="E177">
        <f t="shared" si="19"/>
        <v>-2.5225000000000026</v>
      </c>
      <c r="F177">
        <f t="shared" si="20"/>
        <v>-190.08929375000025</v>
      </c>
      <c r="G177">
        <f t="shared" si="21"/>
        <v>5678.7528062500023</v>
      </c>
      <c r="H177">
        <v>222.4</v>
      </c>
      <c r="I177">
        <f t="shared" si="22"/>
        <v>17.604742381431286</v>
      </c>
      <c r="J177">
        <f t="shared" si="23"/>
        <v>-6.1047423814312864</v>
      </c>
      <c r="K177">
        <f t="shared" si="24"/>
        <v>37.267879543643332</v>
      </c>
      <c r="L177">
        <f t="shared" si="25"/>
        <v>-2.5225000000000026</v>
      </c>
      <c r="M177">
        <f t="shared" si="26"/>
        <v>6.3630062500000131</v>
      </c>
    </row>
    <row r="178" spans="2:13" x14ac:dyDescent="0.3">
      <c r="B178">
        <v>276.89999999999998</v>
      </c>
      <c r="C178">
        <v>27</v>
      </c>
      <c r="D178">
        <f t="shared" si="18"/>
        <v>129.85749999999999</v>
      </c>
      <c r="E178">
        <f t="shared" si="19"/>
        <v>12.977499999999997</v>
      </c>
      <c r="F178">
        <f t="shared" si="20"/>
        <v>1685.2257062499996</v>
      </c>
      <c r="G178">
        <f t="shared" si="21"/>
        <v>16862.970306249998</v>
      </c>
      <c r="H178">
        <v>276.89999999999998</v>
      </c>
      <c r="I178">
        <f t="shared" si="22"/>
        <v>20.195489285030856</v>
      </c>
      <c r="J178">
        <f t="shared" si="23"/>
        <v>6.8045107149691439</v>
      </c>
      <c r="K178">
        <f t="shared" si="24"/>
        <v>46.301366070129887</v>
      </c>
      <c r="L178">
        <f t="shared" si="25"/>
        <v>12.977499999999997</v>
      </c>
      <c r="M178">
        <f t="shared" si="26"/>
        <v>168.41550624999994</v>
      </c>
    </row>
    <row r="179" spans="2:13" x14ac:dyDescent="0.3">
      <c r="B179">
        <v>248.4</v>
      </c>
      <c r="C179">
        <v>20.2</v>
      </c>
      <c r="D179">
        <f t="shared" si="18"/>
        <v>101.35750000000002</v>
      </c>
      <c r="E179">
        <f t="shared" si="19"/>
        <v>6.1774999999999967</v>
      </c>
      <c r="F179">
        <f t="shared" si="20"/>
        <v>626.13595624999971</v>
      </c>
      <c r="G179">
        <f t="shared" si="21"/>
        <v>10273.342806250002</v>
      </c>
      <c r="H179">
        <v>248.4</v>
      </c>
      <c r="I179">
        <f t="shared" si="22"/>
        <v>18.840695032689794</v>
      </c>
      <c r="J179">
        <f t="shared" si="23"/>
        <v>1.3593049673102051</v>
      </c>
      <c r="K179">
        <f t="shared" si="24"/>
        <v>1.8477099941541979</v>
      </c>
      <c r="L179">
        <f t="shared" si="25"/>
        <v>6.1774999999999967</v>
      </c>
      <c r="M179">
        <f t="shared" si="26"/>
        <v>38.16150624999996</v>
      </c>
    </row>
    <row r="180" spans="2:13" x14ac:dyDescent="0.3">
      <c r="B180">
        <v>170.2</v>
      </c>
      <c r="C180">
        <v>11.7</v>
      </c>
      <c r="D180">
        <f t="shared" si="18"/>
        <v>23.157499999999999</v>
      </c>
      <c r="E180">
        <f t="shared" si="19"/>
        <v>-2.3225000000000033</v>
      </c>
      <c r="F180">
        <f t="shared" si="20"/>
        <v>-53.783293750000077</v>
      </c>
      <c r="G180">
        <f t="shared" si="21"/>
        <v>536.26980624999999</v>
      </c>
      <c r="H180">
        <v>170.2</v>
      </c>
      <c r="I180">
        <f t="shared" si="22"/>
        <v>15.123329750827656</v>
      </c>
      <c r="J180">
        <f t="shared" si="23"/>
        <v>-3.4233297508276568</v>
      </c>
      <c r="K180">
        <f t="shared" si="24"/>
        <v>11.719186582901747</v>
      </c>
      <c r="L180">
        <f t="shared" si="25"/>
        <v>-2.3225000000000033</v>
      </c>
      <c r="M180">
        <f t="shared" si="26"/>
        <v>5.3940062500000154</v>
      </c>
    </row>
    <row r="181" spans="2:13" x14ac:dyDescent="0.3">
      <c r="B181">
        <v>276.7</v>
      </c>
      <c r="C181">
        <v>11.8</v>
      </c>
      <c r="D181">
        <f t="shared" si="18"/>
        <v>129.6575</v>
      </c>
      <c r="E181">
        <f t="shared" si="19"/>
        <v>-2.2225000000000019</v>
      </c>
      <c r="F181">
        <f t="shared" si="20"/>
        <v>-288.16379375000025</v>
      </c>
      <c r="G181">
        <f t="shared" si="21"/>
        <v>16811.067306249999</v>
      </c>
      <c r="H181">
        <v>276.7</v>
      </c>
      <c r="I181">
        <f t="shared" si="22"/>
        <v>20.185981956944254</v>
      </c>
      <c r="J181">
        <f t="shared" si="23"/>
        <v>-8.3859819569442529</v>
      </c>
      <c r="K181">
        <f t="shared" si="24"/>
        <v>70.324693382194567</v>
      </c>
      <c r="L181">
        <f t="shared" si="25"/>
        <v>-2.2225000000000019</v>
      </c>
      <c r="M181">
        <f t="shared" si="26"/>
        <v>4.9395062500000089</v>
      </c>
    </row>
    <row r="182" spans="2:13" x14ac:dyDescent="0.3">
      <c r="B182">
        <v>165.6</v>
      </c>
      <c r="C182">
        <v>12.6</v>
      </c>
      <c r="D182">
        <f t="shared" si="18"/>
        <v>18.557500000000005</v>
      </c>
      <c r="E182">
        <f t="shared" si="19"/>
        <v>-1.422500000000003</v>
      </c>
      <c r="F182">
        <f t="shared" si="20"/>
        <v>-26.398043750000063</v>
      </c>
      <c r="G182">
        <f t="shared" si="21"/>
        <v>344.38080625000015</v>
      </c>
      <c r="H182">
        <v>165.6</v>
      </c>
      <c r="I182">
        <f t="shared" si="22"/>
        <v>14.904661204835765</v>
      </c>
      <c r="J182">
        <f t="shared" si="23"/>
        <v>-2.3046612048357655</v>
      </c>
      <c r="K182">
        <f t="shared" si="24"/>
        <v>5.3114632690750421</v>
      </c>
      <c r="L182">
        <f t="shared" si="25"/>
        <v>-1.422500000000003</v>
      </c>
      <c r="M182">
        <f t="shared" si="26"/>
        <v>2.0235062500000085</v>
      </c>
    </row>
    <row r="183" spans="2:13" x14ac:dyDescent="0.3">
      <c r="B183">
        <v>156.6</v>
      </c>
      <c r="C183">
        <v>10.5</v>
      </c>
      <c r="D183">
        <f t="shared" si="18"/>
        <v>9.5575000000000045</v>
      </c>
      <c r="E183">
        <f t="shared" si="19"/>
        <v>-3.5225000000000026</v>
      </c>
      <c r="F183">
        <f t="shared" si="20"/>
        <v>-33.666293750000044</v>
      </c>
      <c r="G183">
        <f t="shared" si="21"/>
        <v>91.345806250000081</v>
      </c>
      <c r="H183">
        <v>156.6</v>
      </c>
      <c r="I183">
        <f t="shared" si="22"/>
        <v>14.476831440938589</v>
      </c>
      <c r="J183">
        <f t="shared" si="23"/>
        <v>-3.9768314409385894</v>
      </c>
      <c r="K183">
        <f t="shared" si="24"/>
        <v>15.815188309637698</v>
      </c>
      <c r="L183">
        <f t="shared" si="25"/>
        <v>-3.5225000000000026</v>
      </c>
      <c r="M183">
        <f t="shared" si="26"/>
        <v>12.408006250000019</v>
      </c>
    </row>
    <row r="184" spans="2:13" x14ac:dyDescent="0.3">
      <c r="B184">
        <v>218.5</v>
      </c>
      <c r="C184">
        <v>12.2</v>
      </c>
      <c r="D184">
        <f t="shared" si="18"/>
        <v>71.45750000000001</v>
      </c>
      <c r="E184">
        <f t="shared" si="19"/>
        <v>-1.8225000000000033</v>
      </c>
      <c r="F184">
        <f t="shared" si="20"/>
        <v>-130.23129375000025</v>
      </c>
      <c r="G184">
        <f t="shared" si="21"/>
        <v>5106.1743062500018</v>
      </c>
      <c r="H184">
        <v>218.5</v>
      </c>
      <c r="I184">
        <f t="shared" si="22"/>
        <v>17.419349483742508</v>
      </c>
      <c r="J184">
        <f t="shared" si="23"/>
        <v>-5.2193494837425085</v>
      </c>
      <c r="K184">
        <f t="shared" si="24"/>
        <v>27.24160903344319</v>
      </c>
      <c r="L184">
        <f t="shared" si="25"/>
        <v>-1.8225000000000033</v>
      </c>
      <c r="M184">
        <f t="shared" si="26"/>
        <v>3.3215062500000121</v>
      </c>
    </row>
    <row r="185" spans="2:13" x14ac:dyDescent="0.3">
      <c r="B185">
        <v>56.2</v>
      </c>
      <c r="C185">
        <v>8.6999999999999993</v>
      </c>
      <c r="D185">
        <f t="shared" si="18"/>
        <v>-90.842499999999987</v>
      </c>
      <c r="E185">
        <f t="shared" si="19"/>
        <v>-5.3225000000000033</v>
      </c>
      <c r="F185">
        <f t="shared" si="20"/>
        <v>483.50920625000026</v>
      </c>
      <c r="G185">
        <f t="shared" si="21"/>
        <v>8252.3598062499968</v>
      </c>
      <c r="H185">
        <v>56.2</v>
      </c>
      <c r="I185">
        <f t="shared" si="22"/>
        <v>9.7041527414634121</v>
      </c>
      <c r="J185">
        <f t="shared" si="23"/>
        <v>-1.0041527414634128</v>
      </c>
      <c r="K185">
        <f t="shared" si="24"/>
        <v>1.0083227281884877</v>
      </c>
      <c r="L185">
        <f t="shared" si="25"/>
        <v>-5.3225000000000033</v>
      </c>
      <c r="M185">
        <f t="shared" si="26"/>
        <v>28.329006250000035</v>
      </c>
    </row>
    <row r="186" spans="2:13" x14ac:dyDescent="0.3">
      <c r="B186">
        <v>287.60000000000002</v>
      </c>
      <c r="C186">
        <v>26.2</v>
      </c>
      <c r="D186">
        <f t="shared" si="18"/>
        <v>140.55750000000003</v>
      </c>
      <c r="E186">
        <f t="shared" si="19"/>
        <v>12.177499999999997</v>
      </c>
      <c r="F186">
        <f t="shared" si="20"/>
        <v>1711.6389562499999</v>
      </c>
      <c r="G186">
        <f t="shared" si="21"/>
        <v>19756.410806250009</v>
      </c>
      <c r="H186">
        <v>287.60000000000002</v>
      </c>
      <c r="I186">
        <f t="shared" si="22"/>
        <v>20.704131337664169</v>
      </c>
      <c r="J186">
        <f t="shared" si="23"/>
        <v>5.4958686623358304</v>
      </c>
      <c r="K186">
        <f t="shared" si="24"/>
        <v>30.20457235364503</v>
      </c>
      <c r="L186">
        <f t="shared" si="25"/>
        <v>12.177499999999997</v>
      </c>
      <c r="M186">
        <f t="shared" si="26"/>
        <v>148.29150624999991</v>
      </c>
    </row>
    <row r="187" spans="2:13" x14ac:dyDescent="0.3">
      <c r="B187">
        <v>253.8</v>
      </c>
      <c r="C187">
        <v>17.600000000000001</v>
      </c>
      <c r="D187">
        <f t="shared" si="18"/>
        <v>106.75750000000002</v>
      </c>
      <c r="E187">
        <f t="shared" si="19"/>
        <v>3.5774999999999988</v>
      </c>
      <c r="F187">
        <f t="shared" si="20"/>
        <v>381.92495624999992</v>
      </c>
      <c r="G187">
        <f t="shared" si="21"/>
        <v>11397.163806250004</v>
      </c>
      <c r="H187">
        <v>253.8</v>
      </c>
      <c r="I187">
        <f t="shared" si="22"/>
        <v>19.0973928910281</v>
      </c>
      <c r="J187">
        <f t="shared" si="23"/>
        <v>-1.4973928910280989</v>
      </c>
      <c r="K187">
        <f t="shared" si="24"/>
        <v>2.2421854701014881</v>
      </c>
      <c r="L187">
        <f t="shared" si="25"/>
        <v>3.5774999999999988</v>
      </c>
      <c r="M187">
        <f t="shared" si="26"/>
        <v>12.798506249999992</v>
      </c>
    </row>
    <row r="188" spans="2:13" x14ac:dyDescent="0.3">
      <c r="B188">
        <v>205</v>
      </c>
      <c r="C188">
        <v>22.6</v>
      </c>
      <c r="D188">
        <f t="shared" si="18"/>
        <v>57.95750000000001</v>
      </c>
      <c r="E188">
        <f t="shared" si="19"/>
        <v>8.5774999999999988</v>
      </c>
      <c r="F188">
        <f t="shared" si="20"/>
        <v>497.13045625000001</v>
      </c>
      <c r="G188">
        <f t="shared" si="21"/>
        <v>3359.0718062500014</v>
      </c>
      <c r="H188">
        <v>205</v>
      </c>
      <c r="I188">
        <f t="shared" si="22"/>
        <v>16.777604837896739</v>
      </c>
      <c r="J188">
        <f t="shared" si="23"/>
        <v>5.8223951621032626</v>
      </c>
      <c r="K188">
        <f t="shared" si="24"/>
        <v>33.900285423683478</v>
      </c>
      <c r="L188">
        <f t="shared" si="25"/>
        <v>8.5774999999999988</v>
      </c>
      <c r="M188">
        <f t="shared" si="26"/>
        <v>73.57350624999998</v>
      </c>
    </row>
    <row r="189" spans="2:13" x14ac:dyDescent="0.3">
      <c r="B189">
        <v>139.5</v>
      </c>
      <c r="C189">
        <v>10.3</v>
      </c>
      <c r="D189">
        <f t="shared" si="18"/>
        <v>-7.5424999999999898</v>
      </c>
      <c r="E189">
        <f t="shared" si="19"/>
        <v>-3.7225000000000019</v>
      </c>
      <c r="F189">
        <f t="shared" si="20"/>
        <v>28.076956249999977</v>
      </c>
      <c r="G189">
        <f t="shared" si="21"/>
        <v>56.889306249999848</v>
      </c>
      <c r="H189">
        <v>139.5</v>
      </c>
      <c r="I189">
        <f t="shared" si="22"/>
        <v>13.663954889533951</v>
      </c>
      <c r="J189">
        <f t="shared" si="23"/>
        <v>-3.3639548895339502</v>
      </c>
      <c r="K189">
        <f t="shared" si="24"/>
        <v>11.316192498819371</v>
      </c>
      <c r="L189">
        <f t="shared" si="25"/>
        <v>-3.7225000000000019</v>
      </c>
      <c r="M189">
        <f t="shared" si="26"/>
        <v>13.857006250000014</v>
      </c>
    </row>
    <row r="190" spans="2:13" x14ac:dyDescent="0.3">
      <c r="B190">
        <v>191.1</v>
      </c>
      <c r="C190">
        <v>17.3</v>
      </c>
      <c r="D190">
        <f t="shared" si="18"/>
        <v>44.057500000000005</v>
      </c>
      <c r="E190">
        <f t="shared" si="19"/>
        <v>3.2774999999999981</v>
      </c>
      <c r="F190">
        <f t="shared" si="20"/>
        <v>144.39845624999992</v>
      </c>
      <c r="G190">
        <f t="shared" si="21"/>
        <v>1941.0633062500003</v>
      </c>
      <c r="H190">
        <v>191.1</v>
      </c>
      <c r="I190">
        <f t="shared" si="22"/>
        <v>16.116845535877765</v>
      </c>
      <c r="J190">
        <f t="shared" si="23"/>
        <v>1.1831544641222358</v>
      </c>
      <c r="K190">
        <f t="shared" si="24"/>
        <v>1.3998544859723749</v>
      </c>
      <c r="L190">
        <f t="shared" si="25"/>
        <v>3.2774999999999981</v>
      </c>
      <c r="M190">
        <f t="shared" si="26"/>
        <v>10.742006249999987</v>
      </c>
    </row>
    <row r="191" spans="2:13" x14ac:dyDescent="0.3">
      <c r="B191">
        <v>286</v>
      </c>
      <c r="C191">
        <v>15.9</v>
      </c>
      <c r="D191">
        <f t="shared" si="18"/>
        <v>138.95750000000001</v>
      </c>
      <c r="E191">
        <f t="shared" si="19"/>
        <v>1.8774999999999977</v>
      </c>
      <c r="F191">
        <f t="shared" si="20"/>
        <v>260.89270624999972</v>
      </c>
      <c r="G191">
        <f t="shared" si="21"/>
        <v>19309.186806250003</v>
      </c>
      <c r="H191">
        <v>286</v>
      </c>
      <c r="I191">
        <f t="shared" si="22"/>
        <v>20.628072712971338</v>
      </c>
      <c r="J191">
        <f t="shared" si="23"/>
        <v>-4.728072712971338</v>
      </c>
      <c r="K191">
        <f t="shared" si="24"/>
        <v>22.354671579144149</v>
      </c>
      <c r="L191">
        <f t="shared" si="25"/>
        <v>1.8774999999999977</v>
      </c>
      <c r="M191">
        <f t="shared" si="26"/>
        <v>3.5250062499999917</v>
      </c>
    </row>
    <row r="192" spans="2:13" x14ac:dyDescent="0.3">
      <c r="B192">
        <v>18.7</v>
      </c>
      <c r="C192">
        <v>6.7</v>
      </c>
      <c r="D192">
        <f t="shared" si="18"/>
        <v>-128.3425</v>
      </c>
      <c r="E192">
        <f t="shared" si="19"/>
        <v>-7.3225000000000025</v>
      </c>
      <c r="F192">
        <f t="shared" si="20"/>
        <v>939.78795625000032</v>
      </c>
      <c r="G192">
        <f t="shared" si="21"/>
        <v>16471.797306249999</v>
      </c>
      <c r="H192">
        <v>18.7</v>
      </c>
      <c r="I192">
        <f t="shared" si="22"/>
        <v>7.9215287252251736</v>
      </c>
      <c r="J192">
        <f t="shared" si="23"/>
        <v>-1.2215287252251734</v>
      </c>
      <c r="K192">
        <f t="shared" si="24"/>
        <v>1.4921324265502371</v>
      </c>
      <c r="L192">
        <f t="shared" si="25"/>
        <v>-7.3225000000000025</v>
      </c>
      <c r="M192">
        <f t="shared" si="26"/>
        <v>53.619006250000034</v>
      </c>
    </row>
    <row r="193" spans="1:13" x14ac:dyDescent="0.3">
      <c r="B193">
        <v>39.5</v>
      </c>
      <c r="C193">
        <v>10.8</v>
      </c>
      <c r="D193">
        <f t="shared" si="18"/>
        <v>-107.54249999999999</v>
      </c>
      <c r="E193">
        <f t="shared" si="19"/>
        <v>-3.2225000000000019</v>
      </c>
      <c r="F193">
        <f t="shared" si="20"/>
        <v>346.55570625000018</v>
      </c>
      <c r="G193">
        <f t="shared" si="21"/>
        <v>11565.389306249997</v>
      </c>
      <c r="H193">
        <v>39.5</v>
      </c>
      <c r="I193">
        <f t="shared" si="22"/>
        <v>8.9102908462319839</v>
      </c>
      <c r="J193">
        <f t="shared" si="23"/>
        <v>1.8897091537680168</v>
      </c>
      <c r="K193">
        <f t="shared" si="24"/>
        <v>3.5710006858346341</v>
      </c>
      <c r="L193">
        <f t="shared" si="25"/>
        <v>-3.2225000000000019</v>
      </c>
      <c r="M193">
        <f t="shared" si="26"/>
        <v>10.384506250000012</v>
      </c>
    </row>
    <row r="194" spans="1:13" x14ac:dyDescent="0.3">
      <c r="B194">
        <v>75.5</v>
      </c>
      <c r="C194">
        <v>9.9</v>
      </c>
      <c r="D194">
        <f t="shared" si="18"/>
        <v>-71.54249999999999</v>
      </c>
      <c r="E194">
        <f t="shared" si="19"/>
        <v>-4.1225000000000023</v>
      </c>
      <c r="F194">
        <f t="shared" si="20"/>
        <v>294.93395625000011</v>
      </c>
      <c r="G194">
        <f t="shared" si="21"/>
        <v>5118.3293062499988</v>
      </c>
      <c r="H194">
        <v>75.5</v>
      </c>
      <c r="I194">
        <f t="shared" si="22"/>
        <v>10.621609901820692</v>
      </c>
      <c r="J194">
        <f t="shared" si="23"/>
        <v>-0.72160990182069185</v>
      </c>
      <c r="K194">
        <f t="shared" si="24"/>
        <v>0.52072085040566851</v>
      </c>
      <c r="L194">
        <f t="shared" si="25"/>
        <v>-4.1225000000000023</v>
      </c>
      <c r="M194">
        <f t="shared" si="26"/>
        <v>16.995006250000017</v>
      </c>
    </row>
    <row r="195" spans="1:13" x14ac:dyDescent="0.3">
      <c r="B195">
        <v>17.2</v>
      </c>
      <c r="C195">
        <v>5.9</v>
      </c>
      <c r="D195">
        <f t="shared" si="18"/>
        <v>-129.8425</v>
      </c>
      <c r="E195">
        <f t="shared" si="19"/>
        <v>-8.1225000000000023</v>
      </c>
      <c r="F195">
        <f t="shared" si="20"/>
        <v>1054.6457062500003</v>
      </c>
      <c r="G195">
        <f t="shared" si="21"/>
        <v>16859.074806249999</v>
      </c>
      <c r="H195">
        <v>17.2</v>
      </c>
      <c r="I195">
        <f t="shared" si="22"/>
        <v>7.8502237645756443</v>
      </c>
      <c r="J195">
        <f t="shared" si="23"/>
        <v>-1.9502237645756439</v>
      </c>
      <c r="K195">
        <f t="shared" si="24"/>
        <v>3.8033727319155965</v>
      </c>
      <c r="L195">
        <f t="shared" si="25"/>
        <v>-8.1225000000000023</v>
      </c>
      <c r="M195">
        <f t="shared" si="26"/>
        <v>65.975006250000035</v>
      </c>
    </row>
    <row r="196" spans="1:13" x14ac:dyDescent="0.3">
      <c r="B196">
        <v>166.8</v>
      </c>
      <c r="C196">
        <v>19.600000000000001</v>
      </c>
      <c r="D196">
        <f t="shared" ref="D196:D202" si="27">B196-$B$204</f>
        <v>19.757500000000022</v>
      </c>
      <c r="E196">
        <f t="shared" ref="E196:E202" si="28">C196-$C$204</f>
        <v>5.5774999999999988</v>
      </c>
      <c r="F196">
        <f t="shared" ref="F196:F202" si="29">D196*E196</f>
        <v>110.1974562500001</v>
      </c>
      <c r="G196">
        <f t="shared" ref="G196:G202" si="30">D196^2</f>
        <v>390.35880625000084</v>
      </c>
      <c r="H196">
        <v>166.8</v>
      </c>
      <c r="I196">
        <f t="shared" ref="I196:I202" si="31">$P$4+($P$3*B196)</f>
        <v>14.961705173355391</v>
      </c>
      <c r="J196">
        <f t="shared" ref="J196:J202" si="32">C196-I196</f>
        <v>4.6382948266446107</v>
      </c>
      <c r="K196">
        <f t="shared" ref="K196:K202" si="33">J196^2</f>
        <v>21.513778898878158</v>
      </c>
      <c r="L196">
        <f t="shared" ref="L196:L202" si="34">C196-$C$204</f>
        <v>5.5774999999999988</v>
      </c>
      <c r="M196">
        <f t="shared" ref="M196:M202" si="35">L196^2</f>
        <v>31.108506249999987</v>
      </c>
    </row>
    <row r="197" spans="1:13" x14ac:dyDescent="0.3">
      <c r="B197">
        <v>149.69999999999999</v>
      </c>
      <c r="C197">
        <v>17.3</v>
      </c>
      <c r="D197">
        <f t="shared" si="27"/>
        <v>2.6574999999999989</v>
      </c>
      <c r="E197">
        <f t="shared" si="28"/>
        <v>3.2774999999999981</v>
      </c>
      <c r="F197">
        <f t="shared" si="29"/>
        <v>8.7099562499999905</v>
      </c>
      <c r="G197">
        <f t="shared" si="30"/>
        <v>7.0623062499999936</v>
      </c>
      <c r="H197">
        <v>149.69999999999999</v>
      </c>
      <c r="I197">
        <f t="shared" si="31"/>
        <v>14.148828621950752</v>
      </c>
      <c r="J197">
        <f t="shared" si="32"/>
        <v>3.1511713780492485</v>
      </c>
      <c r="K197">
        <f t="shared" si="33"/>
        <v>9.9298810538367999</v>
      </c>
      <c r="L197">
        <f t="shared" si="34"/>
        <v>3.2774999999999981</v>
      </c>
      <c r="M197">
        <f t="shared" si="35"/>
        <v>10.742006249999987</v>
      </c>
    </row>
    <row r="198" spans="1:13" x14ac:dyDescent="0.3">
      <c r="B198">
        <v>38.200000000000003</v>
      </c>
      <c r="C198">
        <v>7.6</v>
      </c>
      <c r="D198">
        <f t="shared" si="27"/>
        <v>-108.84249999999999</v>
      </c>
      <c r="E198">
        <f t="shared" si="28"/>
        <v>-6.422500000000003</v>
      </c>
      <c r="F198">
        <f t="shared" si="29"/>
        <v>699.04095625000025</v>
      </c>
      <c r="G198">
        <f t="shared" si="30"/>
        <v>11846.689806249997</v>
      </c>
      <c r="H198">
        <v>38.200000000000003</v>
      </c>
      <c r="I198">
        <f t="shared" si="31"/>
        <v>8.8484932136690571</v>
      </c>
      <c r="J198">
        <f t="shared" si="32"/>
        <v>-1.2484932136690574</v>
      </c>
      <c r="K198">
        <f t="shared" si="33"/>
        <v>1.5587353045776906</v>
      </c>
      <c r="L198">
        <f t="shared" si="34"/>
        <v>-6.422500000000003</v>
      </c>
      <c r="M198">
        <f t="shared" si="35"/>
        <v>41.248506250000041</v>
      </c>
    </row>
    <row r="199" spans="1:13" x14ac:dyDescent="0.3">
      <c r="B199">
        <v>94.2</v>
      </c>
      <c r="C199">
        <v>9.6999999999999993</v>
      </c>
      <c r="D199">
        <f t="shared" si="27"/>
        <v>-52.842499999999987</v>
      </c>
      <c r="E199">
        <f t="shared" si="28"/>
        <v>-4.3225000000000033</v>
      </c>
      <c r="F199">
        <f t="shared" si="29"/>
        <v>228.41170625000012</v>
      </c>
      <c r="G199">
        <f t="shared" si="30"/>
        <v>2792.3298062499985</v>
      </c>
      <c r="H199">
        <v>94.2</v>
      </c>
      <c r="I199">
        <f t="shared" si="31"/>
        <v>11.51054507791816</v>
      </c>
      <c r="J199">
        <f t="shared" si="32"/>
        <v>-1.8105450779181602</v>
      </c>
      <c r="K199">
        <f t="shared" si="33"/>
        <v>3.2780734791736768</v>
      </c>
      <c r="L199">
        <f t="shared" si="34"/>
        <v>-4.3225000000000033</v>
      </c>
      <c r="M199">
        <f t="shared" si="35"/>
        <v>18.684006250000028</v>
      </c>
    </row>
    <row r="200" spans="1:13" x14ac:dyDescent="0.3">
      <c r="B200">
        <v>177</v>
      </c>
      <c r="C200">
        <v>12.8</v>
      </c>
      <c r="D200">
        <f t="shared" si="27"/>
        <v>29.95750000000001</v>
      </c>
      <c r="E200">
        <f t="shared" si="28"/>
        <v>-1.2225000000000019</v>
      </c>
      <c r="F200">
        <f t="shared" si="29"/>
        <v>-36.623043750000072</v>
      </c>
      <c r="G200">
        <f t="shared" si="30"/>
        <v>897.45180625000057</v>
      </c>
      <c r="H200">
        <v>177</v>
      </c>
      <c r="I200">
        <f t="shared" si="31"/>
        <v>15.44657890577219</v>
      </c>
      <c r="J200">
        <f t="shared" si="32"/>
        <v>-2.6465789057721896</v>
      </c>
      <c r="K200">
        <f t="shared" si="33"/>
        <v>7.0043799044783199</v>
      </c>
      <c r="L200">
        <f t="shared" si="34"/>
        <v>-1.2225000000000019</v>
      </c>
      <c r="M200">
        <f t="shared" si="35"/>
        <v>1.4945062500000046</v>
      </c>
    </row>
    <row r="201" spans="1:13" x14ac:dyDescent="0.3">
      <c r="B201">
        <v>283.60000000000002</v>
      </c>
      <c r="C201">
        <v>25.5</v>
      </c>
      <c r="D201">
        <f t="shared" si="27"/>
        <v>136.55750000000003</v>
      </c>
      <c r="E201">
        <f t="shared" si="28"/>
        <v>11.477499999999997</v>
      </c>
      <c r="F201">
        <f t="shared" si="29"/>
        <v>1567.3387062500001</v>
      </c>
      <c r="G201">
        <f t="shared" si="30"/>
        <v>18647.95080625001</v>
      </c>
      <c r="H201">
        <v>283.60000000000002</v>
      </c>
      <c r="I201">
        <f t="shared" si="31"/>
        <v>20.513984775932087</v>
      </c>
      <c r="J201">
        <f t="shared" si="32"/>
        <v>4.9860152240679128</v>
      </c>
      <c r="K201">
        <f t="shared" si="33"/>
        <v>24.860347814636999</v>
      </c>
      <c r="L201">
        <f t="shared" si="34"/>
        <v>11.477499999999997</v>
      </c>
      <c r="M201">
        <f t="shared" si="35"/>
        <v>131.73300624999993</v>
      </c>
    </row>
    <row r="202" spans="1:13" x14ac:dyDescent="0.3">
      <c r="B202">
        <v>232.1</v>
      </c>
      <c r="C202">
        <v>13.4</v>
      </c>
      <c r="D202">
        <f t="shared" si="27"/>
        <v>85.057500000000005</v>
      </c>
      <c r="E202">
        <f t="shared" si="28"/>
        <v>-0.62250000000000227</v>
      </c>
      <c r="F202">
        <f t="shared" si="29"/>
        <v>-52.948293750000197</v>
      </c>
      <c r="G202">
        <f t="shared" si="30"/>
        <v>7234.7783062500012</v>
      </c>
      <c r="H202">
        <v>232.1</v>
      </c>
      <c r="I202">
        <f t="shared" si="31"/>
        <v>18.065847793631576</v>
      </c>
      <c r="J202">
        <f t="shared" si="32"/>
        <v>-4.6658477936315759</v>
      </c>
      <c r="K202">
        <f t="shared" si="33"/>
        <v>21.770135633336643</v>
      </c>
      <c r="L202">
        <f t="shared" si="34"/>
        <v>-0.62250000000000227</v>
      </c>
      <c r="M202">
        <f t="shared" si="35"/>
        <v>0.38750625000000283</v>
      </c>
    </row>
    <row r="203" spans="1:13" x14ac:dyDescent="0.3">
      <c r="A203" t="s">
        <v>6</v>
      </c>
      <c r="B203">
        <f>SUM(B3:B202)</f>
        <v>29408.499999999996</v>
      </c>
      <c r="C203">
        <f>SUM(C3:C202)</f>
        <v>2804.5000000000005</v>
      </c>
      <c r="D203" t="s">
        <v>14</v>
      </c>
      <c r="E203" t="s">
        <v>14</v>
      </c>
      <c r="F203">
        <f t="shared" ref="F203:G203" si="36">SUM(F3:F202)</f>
        <v>69727.648749999978</v>
      </c>
      <c r="G203">
        <f t="shared" si="36"/>
        <v>1466819.0287500012</v>
      </c>
      <c r="H203">
        <f>SUM(H3:H202)</f>
        <v>29408.499999999996</v>
      </c>
      <c r="I203" t="s">
        <v>14</v>
      </c>
      <c r="J203" t="s">
        <v>14</v>
      </c>
      <c r="K203">
        <f>SUM(K3:K202)</f>
        <v>2102.5305831313517</v>
      </c>
      <c r="L203" t="s">
        <v>14</v>
      </c>
      <c r="M203">
        <f>SUM(M3:M202)</f>
        <v>5417.1487499999976</v>
      </c>
    </row>
    <row r="204" spans="1:13" x14ac:dyDescent="0.3">
      <c r="A204" t="s">
        <v>81</v>
      </c>
      <c r="B204">
        <f>AVERAGE(B3:B202)</f>
        <v>147.04249999999999</v>
      </c>
      <c r="C204">
        <f>AVERAGE(C3:C202)</f>
        <v>14.022500000000003</v>
      </c>
      <c r="D204" t="s">
        <v>14</v>
      </c>
      <c r="E204" t="s">
        <v>14</v>
      </c>
      <c r="F204">
        <f t="shared" ref="F204:M204" si="37">AVERAGE(F3:F202)</f>
        <v>348.6382437499999</v>
      </c>
      <c r="G204">
        <f t="shared" si="37"/>
        <v>7334.0951437500062</v>
      </c>
      <c r="H204">
        <f>AVERAGE(H3:H202)</f>
        <v>147.04249999999999</v>
      </c>
      <c r="I204" t="s">
        <v>14</v>
      </c>
      <c r="J204" t="s">
        <v>14</v>
      </c>
      <c r="K204">
        <f t="shared" si="37"/>
        <v>10.512652915656759</v>
      </c>
      <c r="L204" t="s">
        <v>14</v>
      </c>
      <c r="M204">
        <f t="shared" si="37"/>
        <v>27.085743749999988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119"/>
  <sheetViews>
    <sheetView topLeftCell="A2" workbookViewId="0">
      <selection activeCell="K3" sqref="K3"/>
    </sheetView>
  </sheetViews>
  <sheetFormatPr defaultRowHeight="14.4" x14ac:dyDescent="0.3"/>
  <cols>
    <col min="1" max="1" width="12.77734375" bestFit="1" customWidth="1"/>
    <col min="6" max="6" width="20.33203125" customWidth="1"/>
    <col min="7" max="7" width="11.77734375" bestFit="1" customWidth="1"/>
    <col min="10" max="11" width="22.21875" customWidth="1"/>
    <col min="12" max="12" width="23.88671875" bestFit="1" customWidth="1"/>
    <col min="13" max="13" width="21" customWidth="1"/>
    <col min="14" max="14" width="29.6640625" customWidth="1"/>
  </cols>
  <sheetData>
    <row r="1" spans="1:14" ht="21" customHeight="1" x14ac:dyDescent="0.3">
      <c r="I1" t="s">
        <v>23</v>
      </c>
      <c r="J1" t="s">
        <v>33</v>
      </c>
      <c r="K1" t="s">
        <v>26</v>
      </c>
    </row>
    <row r="2" spans="1:14" x14ac:dyDescent="0.3">
      <c r="B2" t="s">
        <v>4</v>
      </c>
      <c r="C2" t="s">
        <v>5</v>
      </c>
      <c r="D2" t="s">
        <v>0</v>
      </c>
      <c r="E2" t="s">
        <v>1</v>
      </c>
      <c r="F2" t="s">
        <v>2</v>
      </c>
      <c r="G2" t="s">
        <v>3</v>
      </c>
      <c r="H2" t="s">
        <v>13</v>
      </c>
      <c r="I2" t="s">
        <v>24</v>
      </c>
      <c r="J2" t="s">
        <v>25</v>
      </c>
      <c r="K2" t="s">
        <v>27</v>
      </c>
      <c r="L2" t="s">
        <v>84</v>
      </c>
      <c r="M2" t="s">
        <v>16</v>
      </c>
      <c r="N2" t="s">
        <v>22</v>
      </c>
    </row>
    <row r="3" spans="1:14" x14ac:dyDescent="0.3">
      <c r="B3">
        <v>2</v>
      </c>
      <c r="C3">
        <v>69</v>
      </c>
      <c r="D3">
        <f>B3-$B$14</f>
        <v>-2.8</v>
      </c>
      <c r="E3">
        <f>C3-$C$14</f>
        <v>-8.7999999999999972</v>
      </c>
      <c r="F3">
        <f>D3*E3</f>
        <v>24.63999999999999</v>
      </c>
      <c r="G3">
        <f>D3^2</f>
        <v>7.839999999999999</v>
      </c>
      <c r="H3">
        <f>$H$21+($H$16*B3)</f>
        <v>64.520710059171591</v>
      </c>
      <c r="I3">
        <f>C3-H3</f>
        <v>4.4792899408284086</v>
      </c>
      <c r="J3">
        <f>I3^2</f>
        <v>20.064038374006568</v>
      </c>
      <c r="K3">
        <f>C3-$C$14</f>
        <v>-8.7999999999999972</v>
      </c>
      <c r="L3">
        <f>K3^2</f>
        <v>77.439999999999955</v>
      </c>
    </row>
    <row r="4" spans="1:14" x14ac:dyDescent="0.3">
      <c r="B4">
        <v>9</v>
      </c>
      <c r="C4">
        <v>98</v>
      </c>
      <c r="D4">
        <f t="shared" ref="D4:D12" si="0">B4-$B$14</f>
        <v>4.2</v>
      </c>
      <c r="E4">
        <f t="shared" ref="E4:E12" si="1">C4-$C$14</f>
        <v>20.200000000000003</v>
      </c>
      <c r="F4">
        <f t="shared" ref="F4:F12" si="2">D4*E4</f>
        <v>84.840000000000018</v>
      </c>
      <c r="G4">
        <f t="shared" ref="G4:G12" si="3">D4^2</f>
        <v>17.64</v>
      </c>
      <c r="H4">
        <f t="shared" ref="H4:H12" si="4">$H$21+($H$16*B4)</f>
        <v>97.718934911242599</v>
      </c>
      <c r="I4">
        <f t="shared" ref="I4:I12" si="5">C4-H4</f>
        <v>0.28106508875740133</v>
      </c>
      <c r="J4">
        <f t="shared" ref="J4:J12" si="6">I4^2</f>
        <v>7.8997584118205885E-2</v>
      </c>
      <c r="K4">
        <f t="shared" ref="K4:K12" si="7">C4-$C$14</f>
        <v>20.200000000000003</v>
      </c>
      <c r="L4">
        <f t="shared" ref="L4:L12" si="8">K4^2</f>
        <v>408.04000000000013</v>
      </c>
    </row>
    <row r="5" spans="1:14" x14ac:dyDescent="0.3">
      <c r="B5">
        <v>5</v>
      </c>
      <c r="C5">
        <v>82</v>
      </c>
      <c r="D5">
        <f t="shared" si="0"/>
        <v>0.20000000000000018</v>
      </c>
      <c r="E5">
        <f t="shared" si="1"/>
        <v>4.2000000000000028</v>
      </c>
      <c r="F5">
        <f t="shared" si="2"/>
        <v>0.8400000000000013</v>
      </c>
      <c r="G5">
        <f t="shared" si="3"/>
        <v>4.000000000000007E-2</v>
      </c>
      <c r="H5">
        <f t="shared" si="4"/>
        <v>78.748520710059168</v>
      </c>
      <c r="I5">
        <f t="shared" si="5"/>
        <v>3.251479289940832</v>
      </c>
      <c r="J5">
        <f t="shared" si="6"/>
        <v>10.572117572914138</v>
      </c>
      <c r="K5">
        <f t="shared" si="7"/>
        <v>4.2000000000000028</v>
      </c>
      <c r="L5">
        <f t="shared" si="8"/>
        <v>17.640000000000025</v>
      </c>
    </row>
    <row r="6" spans="1:14" x14ac:dyDescent="0.3">
      <c r="B6">
        <v>5</v>
      </c>
      <c r="C6">
        <v>77</v>
      </c>
      <c r="D6">
        <f t="shared" si="0"/>
        <v>0.20000000000000018</v>
      </c>
      <c r="E6">
        <f t="shared" si="1"/>
        <v>-0.79999999999999716</v>
      </c>
      <c r="F6">
        <f t="shared" si="2"/>
        <v>-0.15999999999999959</v>
      </c>
      <c r="G6">
        <f t="shared" si="3"/>
        <v>4.000000000000007E-2</v>
      </c>
      <c r="H6">
        <f t="shared" si="4"/>
        <v>78.748520710059168</v>
      </c>
      <c r="I6">
        <f t="shared" si="5"/>
        <v>-1.748520710059168</v>
      </c>
      <c r="J6">
        <f t="shared" si="6"/>
        <v>3.0573246735058168</v>
      </c>
      <c r="K6">
        <f t="shared" si="7"/>
        <v>-0.79999999999999716</v>
      </c>
      <c r="L6">
        <f t="shared" si="8"/>
        <v>0.63999999999999546</v>
      </c>
    </row>
    <row r="7" spans="1:14" x14ac:dyDescent="0.3">
      <c r="B7">
        <v>3</v>
      </c>
      <c r="C7">
        <v>71</v>
      </c>
      <c r="D7">
        <f t="shared" si="0"/>
        <v>-1.7999999999999998</v>
      </c>
      <c r="E7">
        <f t="shared" si="1"/>
        <v>-6.7999999999999972</v>
      </c>
      <c r="F7">
        <f t="shared" si="2"/>
        <v>12.239999999999993</v>
      </c>
      <c r="G7">
        <f t="shared" si="3"/>
        <v>3.2399999999999993</v>
      </c>
      <c r="H7">
        <f t="shared" si="4"/>
        <v>69.263313609467446</v>
      </c>
      <c r="I7">
        <f t="shared" si="5"/>
        <v>1.7366863905325545</v>
      </c>
      <c r="J7">
        <f t="shared" si="6"/>
        <v>3.0160796190609922</v>
      </c>
      <c r="K7">
        <f>C7-$C$14</f>
        <v>-6.7999999999999972</v>
      </c>
      <c r="L7">
        <f t="shared" si="8"/>
        <v>46.239999999999959</v>
      </c>
    </row>
    <row r="8" spans="1:14" x14ac:dyDescent="0.3">
      <c r="B8">
        <v>7</v>
      </c>
      <c r="C8">
        <v>84</v>
      </c>
      <c r="D8">
        <f t="shared" si="0"/>
        <v>2.2000000000000002</v>
      </c>
      <c r="E8">
        <f t="shared" si="1"/>
        <v>6.2000000000000028</v>
      </c>
      <c r="F8">
        <f t="shared" si="2"/>
        <v>13.640000000000008</v>
      </c>
      <c r="G8">
        <f t="shared" si="3"/>
        <v>4.8400000000000007</v>
      </c>
      <c r="H8">
        <f t="shared" si="4"/>
        <v>88.23372781065089</v>
      </c>
      <c r="I8">
        <f t="shared" si="5"/>
        <v>-4.2337278106508904</v>
      </c>
      <c r="J8">
        <f t="shared" si="6"/>
        <v>17.924451174678783</v>
      </c>
      <c r="K8">
        <f t="shared" si="7"/>
        <v>6.2000000000000028</v>
      </c>
      <c r="L8">
        <f t="shared" si="8"/>
        <v>38.440000000000033</v>
      </c>
    </row>
    <row r="9" spans="1:14" x14ac:dyDescent="0.3">
      <c r="B9">
        <v>1</v>
      </c>
      <c r="C9">
        <v>55</v>
      </c>
      <c r="D9">
        <f t="shared" si="0"/>
        <v>-3.8</v>
      </c>
      <c r="E9">
        <f t="shared" si="1"/>
        <v>-22.799999999999997</v>
      </c>
      <c r="F9">
        <f t="shared" si="2"/>
        <v>86.639999999999986</v>
      </c>
      <c r="G9">
        <f t="shared" si="3"/>
        <v>14.44</v>
      </c>
      <c r="H9">
        <f t="shared" si="4"/>
        <v>59.778106508875737</v>
      </c>
      <c r="I9">
        <f t="shared" si="5"/>
        <v>-4.7781065088757373</v>
      </c>
      <c r="J9">
        <f t="shared" si="6"/>
        <v>22.830301810160687</v>
      </c>
      <c r="K9">
        <f t="shared" si="7"/>
        <v>-22.799999999999997</v>
      </c>
      <c r="L9">
        <f t="shared" si="8"/>
        <v>519.83999999999992</v>
      </c>
    </row>
    <row r="10" spans="1:14" x14ac:dyDescent="0.3">
      <c r="B10">
        <v>8</v>
      </c>
      <c r="C10">
        <v>94</v>
      </c>
      <c r="D10">
        <f t="shared" si="0"/>
        <v>3.2</v>
      </c>
      <c r="E10">
        <f t="shared" si="1"/>
        <v>16.200000000000003</v>
      </c>
      <c r="F10">
        <f t="shared" si="2"/>
        <v>51.840000000000011</v>
      </c>
      <c r="G10">
        <f t="shared" si="3"/>
        <v>10.240000000000002</v>
      </c>
      <c r="H10">
        <f t="shared" si="4"/>
        <v>92.976331360946745</v>
      </c>
      <c r="I10">
        <f t="shared" si="5"/>
        <v>1.0236686390532554</v>
      </c>
      <c r="J10">
        <f t="shared" si="6"/>
        <v>1.0478974825811442</v>
      </c>
      <c r="K10">
        <f t="shared" si="7"/>
        <v>16.200000000000003</v>
      </c>
      <c r="L10">
        <f t="shared" si="8"/>
        <v>262.44000000000011</v>
      </c>
    </row>
    <row r="11" spans="1:14" x14ac:dyDescent="0.3">
      <c r="B11">
        <v>6</v>
      </c>
      <c r="C11">
        <v>84</v>
      </c>
      <c r="D11">
        <f t="shared" si="0"/>
        <v>1.2000000000000002</v>
      </c>
      <c r="E11">
        <f t="shared" si="1"/>
        <v>6.2000000000000028</v>
      </c>
      <c r="F11">
        <f t="shared" si="2"/>
        <v>7.4400000000000048</v>
      </c>
      <c r="G11">
        <f t="shared" si="3"/>
        <v>1.4400000000000004</v>
      </c>
      <c r="H11">
        <f t="shared" si="4"/>
        <v>83.491124260355036</v>
      </c>
      <c r="I11">
        <f t="shared" si="5"/>
        <v>0.50887573964496369</v>
      </c>
      <c r="J11">
        <f t="shared" si="6"/>
        <v>0.25895451839920886</v>
      </c>
      <c r="K11">
        <f t="shared" si="7"/>
        <v>6.2000000000000028</v>
      </c>
      <c r="L11">
        <f t="shared" si="8"/>
        <v>38.440000000000033</v>
      </c>
    </row>
    <row r="12" spans="1:14" x14ac:dyDescent="0.3">
      <c r="B12">
        <v>2</v>
      </c>
      <c r="C12">
        <v>64</v>
      </c>
      <c r="D12">
        <f t="shared" si="0"/>
        <v>-2.8</v>
      </c>
      <c r="E12">
        <f t="shared" si="1"/>
        <v>-13.799999999999997</v>
      </c>
      <c r="F12">
        <f t="shared" si="2"/>
        <v>38.639999999999986</v>
      </c>
      <c r="G12">
        <f t="shared" si="3"/>
        <v>7.839999999999999</v>
      </c>
      <c r="H12">
        <f t="shared" si="4"/>
        <v>64.520710059171591</v>
      </c>
      <c r="I12">
        <f t="shared" si="5"/>
        <v>-0.52071005917159141</v>
      </c>
      <c r="J12">
        <f t="shared" si="6"/>
        <v>0.27113896572248225</v>
      </c>
      <c r="K12">
        <f t="shared" si="7"/>
        <v>-13.799999999999997</v>
      </c>
      <c r="L12">
        <f t="shared" si="8"/>
        <v>190.43999999999991</v>
      </c>
    </row>
    <row r="13" spans="1:14" x14ac:dyDescent="0.3">
      <c r="A13" t="s">
        <v>6</v>
      </c>
      <c r="B13">
        <f>SUM(B3:B12)</f>
        <v>48</v>
      </c>
      <c r="C13">
        <f>SUM(C3:C12)</f>
        <v>778</v>
      </c>
      <c r="F13">
        <f>SUM(F3:F12)</f>
        <v>320.60000000000002</v>
      </c>
      <c r="G13">
        <f>SUM(G3:G12)</f>
        <v>67.599999999999994</v>
      </c>
      <c r="I13" s="1" t="s">
        <v>28</v>
      </c>
      <c r="J13">
        <f>SUM(J3:J12)</f>
        <v>79.121301775148027</v>
      </c>
      <c r="K13" s="1" t="s">
        <v>29</v>
      </c>
      <c r="L13">
        <f>SUM(L3:L12)</f>
        <v>1599.6000000000001</v>
      </c>
    </row>
    <row r="14" spans="1:14" x14ac:dyDescent="0.3">
      <c r="A14" t="s">
        <v>7</v>
      </c>
      <c r="B14">
        <f>AVERAGE(B3:B12)</f>
        <v>4.8</v>
      </c>
      <c r="C14">
        <f>AVERAGE(C3:C12)</f>
        <v>77.8</v>
      </c>
    </row>
    <row r="16" spans="1:14" x14ac:dyDescent="0.3">
      <c r="A16" t="s">
        <v>8</v>
      </c>
      <c r="G16" t="s">
        <v>9</v>
      </c>
      <c r="H16">
        <f>F13/G13</f>
        <v>4.7426035502958586</v>
      </c>
    </row>
    <row r="21" spans="1:8" x14ac:dyDescent="0.3">
      <c r="A21" t="s">
        <v>10</v>
      </c>
      <c r="G21" t="s">
        <v>11</v>
      </c>
      <c r="H21">
        <f>C14-(H16*B14)</f>
        <v>55.035502958579876</v>
      </c>
    </row>
    <row r="25" spans="1:8" x14ac:dyDescent="0.3">
      <c r="A25" t="s">
        <v>12</v>
      </c>
      <c r="G25" t="s">
        <v>14</v>
      </c>
      <c r="H25" t="s">
        <v>14</v>
      </c>
    </row>
    <row r="29" spans="1:8" x14ac:dyDescent="0.3">
      <c r="A29" t="s">
        <v>4</v>
      </c>
      <c r="B29" t="s">
        <v>13</v>
      </c>
    </row>
    <row r="30" spans="1:8" x14ac:dyDescent="0.3">
      <c r="A30">
        <v>2</v>
      </c>
      <c r="B30">
        <v>64.520710059171591</v>
      </c>
    </row>
    <row r="31" spans="1:8" x14ac:dyDescent="0.3">
      <c r="A31">
        <v>9</v>
      </c>
      <c r="B31">
        <v>97.718934911242599</v>
      </c>
    </row>
    <row r="32" spans="1:8" x14ac:dyDescent="0.3">
      <c r="A32">
        <v>5</v>
      </c>
      <c r="B32">
        <v>78.748520710059168</v>
      </c>
    </row>
    <row r="33" spans="1:6" x14ac:dyDescent="0.3">
      <c r="A33">
        <v>5</v>
      </c>
      <c r="B33">
        <v>78.748520710059168</v>
      </c>
    </row>
    <row r="34" spans="1:6" x14ac:dyDescent="0.3">
      <c r="A34">
        <v>3</v>
      </c>
      <c r="B34">
        <v>69.263313609467446</v>
      </c>
    </row>
    <row r="35" spans="1:6" x14ac:dyDescent="0.3">
      <c r="A35">
        <v>7</v>
      </c>
      <c r="B35">
        <v>88.23372781065089</v>
      </c>
    </row>
    <row r="36" spans="1:6" x14ac:dyDescent="0.3">
      <c r="A36">
        <v>1</v>
      </c>
      <c r="B36">
        <v>59.778106508875737</v>
      </c>
    </row>
    <row r="37" spans="1:6" x14ac:dyDescent="0.3">
      <c r="A37">
        <v>8</v>
      </c>
      <c r="B37">
        <v>92.976331360946745</v>
      </c>
    </row>
    <row r="38" spans="1:6" x14ac:dyDescent="0.3">
      <c r="A38">
        <v>6</v>
      </c>
      <c r="B38">
        <v>83.491124260355036</v>
      </c>
    </row>
    <row r="39" spans="1:6" x14ac:dyDescent="0.3">
      <c r="A39">
        <v>2</v>
      </c>
      <c r="B39">
        <v>64.520710059171591</v>
      </c>
    </row>
    <row r="41" spans="1:6" x14ac:dyDescent="0.3">
      <c r="A41" t="s">
        <v>17</v>
      </c>
    </row>
    <row r="42" spans="1:6" x14ac:dyDescent="0.3">
      <c r="A42" t="s">
        <v>18</v>
      </c>
    </row>
    <row r="43" spans="1:6" x14ac:dyDescent="0.3">
      <c r="A43" t="s">
        <v>19</v>
      </c>
      <c r="B43" s="3" t="s">
        <v>20</v>
      </c>
      <c r="C43" t="s">
        <v>21</v>
      </c>
    </row>
    <row r="48" spans="1:6" x14ac:dyDescent="0.3">
      <c r="E48" t="s">
        <v>30</v>
      </c>
      <c r="F48">
        <f>L13-J13</f>
        <v>1520.478698224852</v>
      </c>
    </row>
    <row r="49" spans="5:11" x14ac:dyDescent="0.3">
      <c r="E49" s="3" t="s">
        <v>20</v>
      </c>
      <c r="F49" t="s">
        <v>31</v>
      </c>
      <c r="G49">
        <f>F48/L13</f>
        <v>0.95053682059568134</v>
      </c>
    </row>
    <row r="60" spans="5:11" x14ac:dyDescent="0.3">
      <c r="J60" s="2" t="s">
        <v>32</v>
      </c>
      <c r="K60">
        <f>SQRT(G49)</f>
        <v>0.97495477874395864</v>
      </c>
    </row>
    <row r="99" spans="5:12" x14ac:dyDescent="0.3">
      <c r="J99" t="s">
        <v>39</v>
      </c>
      <c r="K99" t="s">
        <v>40</v>
      </c>
      <c r="L99">
        <v>0.01</v>
      </c>
    </row>
    <row r="100" spans="5:12" x14ac:dyDescent="0.3">
      <c r="K100" t="s">
        <v>41</v>
      </c>
      <c r="L100">
        <f>0.01/2</f>
        <v>5.0000000000000001E-3</v>
      </c>
    </row>
    <row r="101" spans="5:12" x14ac:dyDescent="0.3">
      <c r="K101" t="s">
        <v>42</v>
      </c>
      <c r="L101">
        <v>10</v>
      </c>
    </row>
    <row r="102" spans="5:12" x14ac:dyDescent="0.3">
      <c r="H102" s="3" t="s">
        <v>38</v>
      </c>
      <c r="I102" s="4">
        <f>H16/G119</f>
        <v>12.399051147425231</v>
      </c>
      <c r="K102" t="s">
        <v>43</v>
      </c>
      <c r="L102">
        <v>8</v>
      </c>
    </row>
    <row r="112" spans="5:12" x14ac:dyDescent="0.3">
      <c r="E112" t="s">
        <v>28</v>
      </c>
      <c r="F112">
        <f>J13</f>
        <v>79.121301775148027</v>
      </c>
      <c r="H112" t="s">
        <v>34</v>
      </c>
      <c r="I112">
        <v>10</v>
      </c>
    </row>
    <row r="113" spans="5:7" x14ac:dyDescent="0.3">
      <c r="E113" t="s">
        <v>35</v>
      </c>
      <c r="F113">
        <f>SQRT((F112/(I112-2)))</f>
        <v>3.1448629098727823</v>
      </c>
    </row>
    <row r="119" spans="5:7" x14ac:dyDescent="0.3">
      <c r="E119" t="s">
        <v>36</v>
      </c>
      <c r="F119" t="s">
        <v>37</v>
      </c>
      <c r="G119">
        <f>F113/SQRT(G13)</f>
        <v>0.38249729708395475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B27685-110D-40C8-A905-070E4956651A}">
  <dimension ref="A1:AN251"/>
  <sheetViews>
    <sheetView tabSelected="1" topLeftCell="AH1" workbookViewId="0">
      <selection activeCell="O43" sqref="O43"/>
    </sheetView>
  </sheetViews>
  <sheetFormatPr defaultRowHeight="14.4" x14ac:dyDescent="0.3"/>
  <cols>
    <col min="2" max="2" width="15.5546875" customWidth="1"/>
    <col min="3" max="3" width="12.6640625" customWidth="1"/>
    <col min="4" max="4" width="13" customWidth="1"/>
    <col min="6" max="6" width="18.6640625" bestFit="1" customWidth="1"/>
    <col min="7" max="7" width="11.77734375" bestFit="1" customWidth="1"/>
    <col min="11" max="11" width="20" customWidth="1"/>
    <col min="12" max="12" width="8.77734375" bestFit="1" customWidth="1"/>
    <col min="13" max="13" width="23.88671875" bestFit="1" customWidth="1"/>
    <col min="14" max="14" width="12.77734375" bestFit="1" customWidth="1"/>
    <col min="16" max="16" width="12" bestFit="1" customWidth="1"/>
    <col min="18" max="18" width="14.33203125" customWidth="1"/>
  </cols>
  <sheetData>
    <row r="1" spans="2:40" x14ac:dyDescent="0.3">
      <c r="B1" t="s">
        <v>79</v>
      </c>
      <c r="C1" t="s">
        <v>80</v>
      </c>
      <c r="H1" t="s">
        <v>79</v>
      </c>
      <c r="J1" t="s">
        <v>23</v>
      </c>
      <c r="K1" t="s">
        <v>33</v>
      </c>
      <c r="L1" t="s">
        <v>26</v>
      </c>
      <c r="S1" t="s">
        <v>92</v>
      </c>
      <c r="T1" t="s">
        <v>93</v>
      </c>
      <c r="U1" t="s">
        <v>92</v>
      </c>
      <c r="V1" t="s">
        <v>95</v>
      </c>
      <c r="AI1" t="s">
        <v>79</v>
      </c>
      <c r="AJ1" t="s">
        <v>14</v>
      </c>
      <c r="AK1" t="s">
        <v>79</v>
      </c>
      <c r="AM1" t="s">
        <v>79</v>
      </c>
    </row>
    <row r="2" spans="2:40" ht="24" customHeight="1" x14ac:dyDescent="0.3">
      <c r="B2" t="s">
        <v>75</v>
      </c>
      <c r="C2" t="s">
        <v>78</v>
      </c>
      <c r="D2" t="s">
        <v>0</v>
      </c>
      <c r="E2" t="s">
        <v>1</v>
      </c>
      <c r="F2" t="s">
        <v>2</v>
      </c>
      <c r="G2" t="s">
        <v>3</v>
      </c>
      <c r="H2" t="s">
        <v>75</v>
      </c>
      <c r="I2" t="s">
        <v>13</v>
      </c>
      <c r="J2" t="s">
        <v>24</v>
      </c>
      <c r="K2" t="s">
        <v>25</v>
      </c>
      <c r="L2" t="s">
        <v>27</v>
      </c>
      <c r="M2" t="s">
        <v>84</v>
      </c>
      <c r="S2" t="s">
        <v>75</v>
      </c>
      <c r="T2" t="s">
        <v>78</v>
      </c>
      <c r="U2" t="s">
        <v>75</v>
      </c>
      <c r="V2" t="s">
        <v>78</v>
      </c>
      <c r="W2" t="s">
        <v>94</v>
      </c>
      <c r="AI2" t="s">
        <v>75</v>
      </c>
      <c r="AJ2" t="s">
        <v>111</v>
      </c>
      <c r="AK2" t="s">
        <v>75</v>
      </c>
      <c r="AL2" t="s">
        <v>112</v>
      </c>
      <c r="AM2" t="s">
        <v>75</v>
      </c>
      <c r="AN2" t="s">
        <v>13</v>
      </c>
    </row>
    <row r="3" spans="2:40" x14ac:dyDescent="0.3">
      <c r="B3">
        <v>230.1</v>
      </c>
      <c r="C3">
        <v>22.1</v>
      </c>
      <c r="D3">
        <f>B3-$B$204</f>
        <v>87.074213836478037</v>
      </c>
      <c r="E3">
        <f>C3-$C$204</f>
        <v>8.02830188679245</v>
      </c>
      <c r="F3">
        <f>D3*E3</f>
        <v>699.0580752343659</v>
      </c>
      <c r="G3">
        <f>D3^2</f>
        <v>7581.918715240703</v>
      </c>
      <c r="H3">
        <v>230.1</v>
      </c>
      <c r="I3">
        <f>$P$4+($P$3*B3)</f>
        <v>18.332213872787264</v>
      </c>
      <c r="J3">
        <f>C3-I3</f>
        <v>3.7677861272127373</v>
      </c>
      <c r="K3">
        <f>J3^2</f>
        <v>14.196212300416757</v>
      </c>
      <c r="L3">
        <f>C3-$C$204</f>
        <v>8.02830188679245</v>
      </c>
      <c r="M3">
        <f>L3^2</f>
        <v>64.453631185475217</v>
      </c>
      <c r="N3" t="s">
        <v>8</v>
      </c>
      <c r="O3" t="s">
        <v>82</v>
      </c>
      <c r="P3">
        <f>F203/G203</f>
        <v>4.8929706877179437E-2</v>
      </c>
      <c r="S3">
        <v>131.69999999999999</v>
      </c>
      <c r="T3">
        <f>$P$4+($P$3*S3)</f>
        <v>13.517530716072805</v>
      </c>
      <c r="U3">
        <v>131.69999999999999</v>
      </c>
      <c r="V3">
        <v>12.9</v>
      </c>
      <c r="W3">
        <f>T3-V3</f>
        <v>0.61753071607280496</v>
      </c>
      <c r="AI3">
        <v>230.1</v>
      </c>
      <c r="AJ3">
        <f>$P$4+($P$5*B3)</f>
        <v>20.239670899698389</v>
      </c>
      <c r="AK3">
        <v>230.1</v>
      </c>
      <c r="AL3">
        <f>$P$4+($P$6*B3)</f>
        <v>16.424756845876139</v>
      </c>
      <c r="AM3">
        <v>230.1</v>
      </c>
      <c r="AN3">
        <v>18.332213872787264</v>
      </c>
    </row>
    <row r="4" spans="2:40" x14ac:dyDescent="0.3">
      <c r="B4">
        <v>44.5</v>
      </c>
      <c r="C4">
        <v>10.4</v>
      </c>
      <c r="D4">
        <f t="shared" ref="D4:D67" si="0">B4-$B$204</f>
        <v>-98.525786163521957</v>
      </c>
      <c r="E4">
        <f t="shared" ref="E4:E67" si="1">C4-$C$204</f>
        <v>-3.671698113207551</v>
      </c>
      <c r="F4">
        <f t="shared" ref="F4:F67" si="2">D4*E4</f>
        <v>361.75694315889422</v>
      </c>
      <c r="G4">
        <f t="shared" ref="G4:G67" si="3">D4^2</f>
        <v>9707.3305391400554</v>
      </c>
      <c r="H4">
        <v>44.5</v>
      </c>
      <c r="I4">
        <f t="shared" ref="I4:I67" si="4">$P$4+($P$3*B4)</f>
        <v>9.2508602763827597</v>
      </c>
      <c r="J4">
        <f t="shared" ref="J4:J67" si="5">C4-I4</f>
        <v>1.1491397236172407</v>
      </c>
      <c r="K4">
        <f t="shared" ref="K4:K67" si="6">J4^2</f>
        <v>1.3205221043951083</v>
      </c>
      <c r="L4">
        <f t="shared" ref="L4:L67" si="7">C4-$C$204</f>
        <v>-3.671698113207551</v>
      </c>
      <c r="M4">
        <f t="shared" ref="M4:M67" si="8">L4^2</f>
        <v>13.481367034531891</v>
      </c>
      <c r="N4" t="s">
        <v>10</v>
      </c>
      <c r="O4" t="s">
        <v>83</v>
      </c>
      <c r="P4">
        <f>C204-(P3*B204)</f>
        <v>7.0734883203482752</v>
      </c>
      <c r="S4">
        <v>172.5</v>
      </c>
      <c r="T4">
        <f t="shared" ref="T4:T43" si="9">$P$4+($P$3*S4)</f>
        <v>15.513862756661728</v>
      </c>
      <c r="U4">
        <v>172.5</v>
      </c>
      <c r="V4">
        <v>14.4</v>
      </c>
      <c r="W4">
        <f t="shared" ref="W4:W43" si="10">T4-V4</f>
        <v>1.1138627566617281</v>
      </c>
      <c r="AI4">
        <v>44.5</v>
      </c>
      <c r="AJ4">
        <f t="shared" ref="AJ4:AJ67" si="11">$P$4+($P$5*B4)</f>
        <v>9.6197513572065105</v>
      </c>
      <c r="AK4">
        <v>44.5</v>
      </c>
      <c r="AL4">
        <f t="shared" ref="AL4:AL67" si="12">$P$4+($P$6*B4)</f>
        <v>8.8819691955590088</v>
      </c>
      <c r="AM4">
        <v>44.5</v>
      </c>
      <c r="AN4">
        <v>9.2508602763827597</v>
      </c>
    </row>
    <row r="5" spans="2:40" x14ac:dyDescent="0.3">
      <c r="B5">
        <v>17.2</v>
      </c>
      <c r="C5">
        <v>9.3000000000000007</v>
      </c>
      <c r="D5">
        <f t="shared" si="0"/>
        <v>-125.82578616352195</v>
      </c>
      <c r="E5">
        <f t="shared" si="1"/>
        <v>-4.7716981132075507</v>
      </c>
      <c r="F5">
        <f t="shared" si="2"/>
        <v>600.40266642933443</v>
      </c>
      <c r="G5">
        <f t="shared" si="3"/>
        <v>15832.128463668352</v>
      </c>
      <c r="H5">
        <v>17.2</v>
      </c>
      <c r="I5">
        <f t="shared" si="4"/>
        <v>7.915079278635762</v>
      </c>
      <c r="J5">
        <f t="shared" si="5"/>
        <v>1.3849207213642387</v>
      </c>
      <c r="K5">
        <f t="shared" si="6"/>
        <v>1.9180054044640433</v>
      </c>
      <c r="L5">
        <f t="shared" si="7"/>
        <v>-4.7716981132075507</v>
      </c>
      <c r="M5">
        <f t="shared" si="8"/>
        <v>22.769102883588499</v>
      </c>
      <c r="O5" t="s">
        <v>109</v>
      </c>
      <c r="P5">
        <f>O42</f>
        <v>5.7219394086701923E-2</v>
      </c>
      <c r="S5">
        <v>85.7</v>
      </c>
      <c r="T5">
        <f t="shared" si="9"/>
        <v>11.266764199722553</v>
      </c>
      <c r="U5">
        <v>85.7</v>
      </c>
      <c r="V5">
        <v>13.3</v>
      </c>
      <c r="W5">
        <f t="shared" si="10"/>
        <v>-2.0332358002774473</v>
      </c>
      <c r="AI5">
        <v>17.2</v>
      </c>
      <c r="AJ5">
        <f t="shared" si="11"/>
        <v>8.0576618986395481</v>
      </c>
      <c r="AK5">
        <v>17.2</v>
      </c>
      <c r="AL5">
        <f t="shared" si="12"/>
        <v>7.772496658631975</v>
      </c>
      <c r="AM5">
        <v>17.2</v>
      </c>
      <c r="AN5">
        <v>7.915079278635762</v>
      </c>
    </row>
    <row r="6" spans="2:40" x14ac:dyDescent="0.3">
      <c r="B6">
        <v>151.5</v>
      </c>
      <c r="C6">
        <v>18.5</v>
      </c>
      <c r="D6">
        <f t="shared" si="0"/>
        <v>8.474213836478043</v>
      </c>
      <c r="E6">
        <f t="shared" si="1"/>
        <v>4.4283018867924486</v>
      </c>
      <c r="F6">
        <f t="shared" si="2"/>
        <v>37.52637712115839</v>
      </c>
      <c r="G6">
        <f t="shared" si="3"/>
        <v>71.812300146355909</v>
      </c>
      <c r="H6">
        <v>151.5</v>
      </c>
      <c r="I6">
        <f t="shared" si="4"/>
        <v>14.48633891224096</v>
      </c>
      <c r="J6">
        <f t="shared" si="5"/>
        <v>4.01366108775904</v>
      </c>
      <c r="K6">
        <f t="shared" si="6"/>
        <v>16.109475327391081</v>
      </c>
      <c r="L6">
        <f t="shared" si="7"/>
        <v>4.4283018867924486</v>
      </c>
      <c r="M6">
        <f t="shared" si="8"/>
        <v>19.609857600569562</v>
      </c>
      <c r="O6" t="s">
        <v>110</v>
      </c>
      <c r="P6">
        <f>O43</f>
        <v>4.064001966765695E-2</v>
      </c>
      <c r="S6">
        <v>188.4</v>
      </c>
      <c r="T6">
        <f t="shared" si="9"/>
        <v>16.291845096008881</v>
      </c>
      <c r="U6">
        <v>188.4</v>
      </c>
      <c r="V6">
        <v>14.9</v>
      </c>
      <c r="W6">
        <f t="shared" si="10"/>
        <v>1.3918450960088808</v>
      </c>
      <c r="AI6">
        <v>151.5</v>
      </c>
      <c r="AJ6">
        <f t="shared" si="11"/>
        <v>15.742226524483616</v>
      </c>
      <c r="AK6">
        <v>151.5</v>
      </c>
      <c r="AL6">
        <f t="shared" si="12"/>
        <v>13.230451299998304</v>
      </c>
      <c r="AM6">
        <v>151.5</v>
      </c>
      <c r="AN6">
        <v>14.48633891224096</v>
      </c>
    </row>
    <row r="7" spans="2:40" x14ac:dyDescent="0.3">
      <c r="B7">
        <v>180.8</v>
      </c>
      <c r="C7">
        <v>12.9</v>
      </c>
      <c r="D7">
        <f t="shared" si="0"/>
        <v>37.774213836478054</v>
      </c>
      <c r="E7">
        <f t="shared" si="1"/>
        <v>-1.171698113207551</v>
      </c>
      <c r="F7">
        <f t="shared" si="2"/>
        <v>-44.259975080099906</v>
      </c>
      <c r="G7">
        <f t="shared" si="3"/>
        <v>1426.8912309639702</v>
      </c>
      <c r="H7">
        <v>180.8</v>
      </c>
      <c r="I7">
        <f t="shared" si="4"/>
        <v>15.919979323742318</v>
      </c>
      <c r="J7">
        <f t="shared" si="5"/>
        <v>-3.0199793237423176</v>
      </c>
      <c r="K7">
        <f t="shared" si="6"/>
        <v>9.1202751158311059</v>
      </c>
      <c r="L7">
        <f t="shared" si="7"/>
        <v>-1.171698113207551</v>
      </c>
      <c r="M7">
        <f t="shared" si="8"/>
        <v>1.372876468494135</v>
      </c>
      <c r="N7" t="s">
        <v>17</v>
      </c>
      <c r="S7">
        <v>163.5</v>
      </c>
      <c r="T7">
        <f t="shared" si="9"/>
        <v>15.073495394767113</v>
      </c>
      <c r="U7">
        <v>163.5</v>
      </c>
      <c r="V7">
        <v>18</v>
      </c>
      <c r="W7">
        <f t="shared" si="10"/>
        <v>-2.9265046052328874</v>
      </c>
      <c r="AI7">
        <v>180.8</v>
      </c>
      <c r="AJ7">
        <f t="shared" si="11"/>
        <v>17.418754771223984</v>
      </c>
      <c r="AK7">
        <v>180.8</v>
      </c>
      <c r="AL7">
        <f t="shared" si="12"/>
        <v>14.421203876260652</v>
      </c>
      <c r="AM7">
        <v>180.8</v>
      </c>
      <c r="AN7">
        <v>15.919979323742318</v>
      </c>
    </row>
    <row r="8" spans="2:40" x14ac:dyDescent="0.3">
      <c r="B8">
        <v>8.6999999999999993</v>
      </c>
      <c r="C8">
        <v>7.2</v>
      </c>
      <c r="D8">
        <f t="shared" si="0"/>
        <v>-134.32578616352197</v>
      </c>
      <c r="E8">
        <f t="shared" si="1"/>
        <v>-6.8716981132075512</v>
      </c>
      <c r="F8">
        <f t="shared" si="2"/>
        <v>923.04625133499485</v>
      </c>
      <c r="G8">
        <f t="shared" si="3"/>
        <v>18043.416828448229</v>
      </c>
      <c r="H8">
        <v>8.6999999999999993</v>
      </c>
      <c r="I8">
        <f t="shared" si="4"/>
        <v>7.4991767701797363</v>
      </c>
      <c r="J8">
        <f t="shared" si="5"/>
        <v>-0.2991767701797361</v>
      </c>
      <c r="K8">
        <f t="shared" si="6"/>
        <v>8.9506739815178635E-2</v>
      </c>
      <c r="L8">
        <f t="shared" si="7"/>
        <v>-6.8716981132075512</v>
      </c>
      <c r="M8">
        <f t="shared" si="8"/>
        <v>47.220234959060221</v>
      </c>
      <c r="N8" t="s">
        <v>18</v>
      </c>
      <c r="S8">
        <v>117.2</v>
      </c>
      <c r="T8">
        <f t="shared" si="9"/>
        <v>12.808049966353705</v>
      </c>
      <c r="U8">
        <v>117.2</v>
      </c>
      <c r="V8">
        <v>11.9</v>
      </c>
      <c r="W8">
        <f t="shared" si="10"/>
        <v>0.90804996635370472</v>
      </c>
      <c r="AI8">
        <v>8.6999999999999993</v>
      </c>
      <c r="AJ8">
        <f t="shared" si="11"/>
        <v>7.5712970489025819</v>
      </c>
      <c r="AK8">
        <v>8.6999999999999993</v>
      </c>
      <c r="AL8">
        <f t="shared" si="12"/>
        <v>7.4270564914568906</v>
      </c>
      <c r="AM8">
        <v>8.6999999999999993</v>
      </c>
      <c r="AN8">
        <v>7.4991767701797363</v>
      </c>
    </row>
    <row r="9" spans="2:40" x14ac:dyDescent="0.3">
      <c r="B9">
        <v>57.5</v>
      </c>
      <c r="C9">
        <v>11.8</v>
      </c>
      <c r="D9">
        <f t="shared" si="0"/>
        <v>-85.525786163521957</v>
      </c>
      <c r="E9">
        <f t="shared" si="1"/>
        <v>-2.2716981132075507</v>
      </c>
      <c r="F9">
        <f t="shared" si="2"/>
        <v>194.28876705826528</v>
      </c>
      <c r="G9">
        <f t="shared" si="3"/>
        <v>7314.6600988884838</v>
      </c>
      <c r="H9">
        <v>57.5</v>
      </c>
      <c r="I9">
        <f t="shared" si="4"/>
        <v>9.8869464657860924</v>
      </c>
      <c r="J9">
        <f t="shared" si="5"/>
        <v>1.9130535342139083</v>
      </c>
      <c r="K9">
        <f t="shared" si="6"/>
        <v>3.6597738247683251</v>
      </c>
      <c r="L9">
        <f t="shared" si="7"/>
        <v>-2.2716981132075507</v>
      </c>
      <c r="M9">
        <f t="shared" si="8"/>
        <v>5.1606123175507452</v>
      </c>
      <c r="N9" t="s">
        <v>19</v>
      </c>
      <c r="O9" s="3" t="s">
        <v>20</v>
      </c>
      <c r="P9" t="s">
        <v>21</v>
      </c>
      <c r="S9">
        <v>234.5</v>
      </c>
      <c r="T9">
        <f t="shared" si="9"/>
        <v>18.547504583046852</v>
      </c>
      <c r="U9">
        <v>234.5</v>
      </c>
      <c r="V9">
        <v>11.9</v>
      </c>
      <c r="W9">
        <f t="shared" si="10"/>
        <v>6.6475045830468513</v>
      </c>
      <c r="AI9">
        <v>57.5</v>
      </c>
      <c r="AJ9">
        <f t="shared" si="11"/>
        <v>10.363603480333635</v>
      </c>
      <c r="AK9">
        <v>57.5</v>
      </c>
      <c r="AL9">
        <f t="shared" si="12"/>
        <v>9.4102894512385493</v>
      </c>
      <c r="AM9">
        <v>57.5</v>
      </c>
      <c r="AN9">
        <v>9.8869464657860924</v>
      </c>
    </row>
    <row r="10" spans="2:40" x14ac:dyDescent="0.3">
      <c r="B10">
        <v>120.2</v>
      </c>
      <c r="C10">
        <v>13.2</v>
      </c>
      <c r="D10">
        <f t="shared" si="0"/>
        <v>-22.825786163521954</v>
      </c>
      <c r="E10">
        <f t="shared" si="1"/>
        <v>-0.87169811320755208</v>
      </c>
      <c r="F10">
        <f t="shared" si="2"/>
        <v>19.897194731221138</v>
      </c>
      <c r="G10">
        <f t="shared" si="3"/>
        <v>521.01651398283025</v>
      </c>
      <c r="H10">
        <v>120.2</v>
      </c>
      <c r="I10">
        <f t="shared" si="4"/>
        <v>12.954839086985244</v>
      </c>
      <c r="J10">
        <f t="shared" si="5"/>
        <v>0.24516091301475562</v>
      </c>
      <c r="K10">
        <f t="shared" si="6"/>
        <v>6.0103873270228571E-2</v>
      </c>
      <c r="L10">
        <f t="shared" si="7"/>
        <v>-0.87169811320755208</v>
      </c>
      <c r="M10">
        <f t="shared" si="8"/>
        <v>0.75985760056960627</v>
      </c>
      <c r="P10" t="s">
        <v>30</v>
      </c>
      <c r="Q10" t="s">
        <v>85</v>
      </c>
      <c r="S10">
        <v>17.899999999999999</v>
      </c>
      <c r="T10">
        <f t="shared" si="9"/>
        <v>7.9493300734497874</v>
      </c>
      <c r="U10">
        <v>17.899999999999999</v>
      </c>
      <c r="V10">
        <v>8</v>
      </c>
      <c r="W10">
        <f t="shared" si="10"/>
        <v>-5.0669926550212629E-2</v>
      </c>
      <c r="AI10">
        <v>120.2</v>
      </c>
      <c r="AJ10">
        <f t="shared" si="11"/>
        <v>13.951259489569846</v>
      </c>
      <c r="AK10">
        <v>120.2</v>
      </c>
      <c r="AL10">
        <f t="shared" si="12"/>
        <v>11.958418684400641</v>
      </c>
      <c r="AM10">
        <v>120.2</v>
      </c>
      <c r="AN10">
        <v>12.954839086985244</v>
      </c>
    </row>
    <row r="11" spans="2:40" x14ac:dyDescent="0.3">
      <c r="B11">
        <v>8.6</v>
      </c>
      <c r="C11">
        <v>4.8</v>
      </c>
      <c r="D11">
        <f t="shared" si="0"/>
        <v>-134.42578616352196</v>
      </c>
      <c r="E11">
        <f t="shared" si="1"/>
        <v>-9.2716981132075524</v>
      </c>
      <c r="F11">
        <f t="shared" si="2"/>
        <v>1246.3553079387684</v>
      </c>
      <c r="G11">
        <f t="shared" si="3"/>
        <v>18070.291985680931</v>
      </c>
      <c r="H11">
        <v>8.6</v>
      </c>
      <c r="I11">
        <f t="shared" si="4"/>
        <v>7.4942837994920186</v>
      </c>
      <c r="J11">
        <f t="shared" si="5"/>
        <v>-2.6942837994920188</v>
      </c>
      <c r="K11">
        <f t="shared" si="6"/>
        <v>7.259165192205149</v>
      </c>
      <c r="L11">
        <f t="shared" si="7"/>
        <v>-9.2716981132075524</v>
      </c>
      <c r="M11">
        <f t="shared" si="8"/>
        <v>85.964385902456485</v>
      </c>
      <c r="P11" t="s">
        <v>30</v>
      </c>
      <c r="Q11">
        <f>M203-K203</f>
        <v>2794.6474150535278</v>
      </c>
      <c r="S11">
        <v>206.8</v>
      </c>
      <c r="T11">
        <f t="shared" si="9"/>
        <v>17.192151702548983</v>
      </c>
      <c r="U11">
        <v>206.8</v>
      </c>
      <c r="V11">
        <v>12.2</v>
      </c>
      <c r="W11">
        <f t="shared" si="10"/>
        <v>4.9921517025489841</v>
      </c>
      <c r="AI11">
        <v>8.6</v>
      </c>
      <c r="AJ11">
        <f t="shared" si="11"/>
        <v>7.5655751094939117</v>
      </c>
      <c r="AK11">
        <v>8.6</v>
      </c>
      <c r="AL11">
        <f t="shared" si="12"/>
        <v>7.4229924894901247</v>
      </c>
      <c r="AM11">
        <v>8.6</v>
      </c>
      <c r="AN11">
        <v>7.4942837994920186</v>
      </c>
    </row>
    <row r="12" spans="2:40" x14ac:dyDescent="0.3">
      <c r="B12">
        <v>199.8</v>
      </c>
      <c r="C12">
        <v>10.6</v>
      </c>
      <c r="D12">
        <f t="shared" si="0"/>
        <v>56.774213836478054</v>
      </c>
      <c r="E12">
        <f t="shared" si="1"/>
        <v>-3.4716981132075517</v>
      </c>
      <c r="F12">
        <f t="shared" si="2"/>
        <v>-197.10293105494293</v>
      </c>
      <c r="G12">
        <f t="shared" si="3"/>
        <v>3223.3113567501364</v>
      </c>
      <c r="H12">
        <v>199.8</v>
      </c>
      <c r="I12">
        <f t="shared" si="4"/>
        <v>16.849643754408728</v>
      </c>
      <c r="J12">
        <f t="shared" si="5"/>
        <v>-6.2496437544087282</v>
      </c>
      <c r="K12">
        <f t="shared" si="6"/>
        <v>39.058047057020026</v>
      </c>
      <c r="L12">
        <f t="shared" si="7"/>
        <v>-3.4716981132075517</v>
      </c>
      <c r="M12">
        <f t="shared" si="8"/>
        <v>12.052687789248875</v>
      </c>
      <c r="O12" s="3" t="s">
        <v>20</v>
      </c>
      <c r="P12" t="s">
        <v>21</v>
      </c>
      <c r="Q12">
        <f>Q11/M203</f>
        <v>0.64300604123744409</v>
      </c>
      <c r="S12">
        <v>215.4</v>
      </c>
      <c r="T12">
        <f t="shared" si="9"/>
        <v>17.612947181692725</v>
      </c>
      <c r="U12">
        <v>215.4</v>
      </c>
      <c r="V12">
        <v>17.100000000000001</v>
      </c>
      <c r="W12">
        <f t="shared" si="10"/>
        <v>0.51294718169272357</v>
      </c>
      <c r="AI12">
        <v>199.8</v>
      </c>
      <c r="AJ12">
        <f t="shared" si="11"/>
        <v>18.50592325887132</v>
      </c>
      <c r="AK12">
        <v>199.8</v>
      </c>
      <c r="AL12">
        <f t="shared" si="12"/>
        <v>15.193364249946134</v>
      </c>
      <c r="AM12">
        <v>199.8</v>
      </c>
      <c r="AN12">
        <v>16.849643754408728</v>
      </c>
    </row>
    <row r="13" spans="2:40" x14ac:dyDescent="0.3">
      <c r="B13">
        <v>66.099999999999994</v>
      </c>
      <c r="C13">
        <v>8.6</v>
      </c>
      <c r="D13">
        <f t="shared" si="0"/>
        <v>-76.925786163521963</v>
      </c>
      <c r="E13">
        <f t="shared" si="1"/>
        <v>-5.4716981132075517</v>
      </c>
      <c r="F13">
        <f t="shared" si="2"/>
        <v>420.91467900795072</v>
      </c>
      <c r="G13">
        <f t="shared" si="3"/>
        <v>5917.5765768759074</v>
      </c>
      <c r="H13">
        <v>66.099999999999994</v>
      </c>
      <c r="I13">
        <f t="shared" si="4"/>
        <v>10.307741944929836</v>
      </c>
      <c r="J13">
        <f t="shared" si="5"/>
        <v>-1.7077419449298361</v>
      </c>
      <c r="K13">
        <f t="shared" si="6"/>
        <v>2.9163825504727394</v>
      </c>
      <c r="L13">
        <f t="shared" si="7"/>
        <v>-5.4716981132075517</v>
      </c>
      <c r="M13">
        <f t="shared" si="8"/>
        <v>29.939480242079082</v>
      </c>
      <c r="S13">
        <v>284.3</v>
      </c>
      <c r="T13">
        <f t="shared" si="9"/>
        <v>20.984203985530389</v>
      </c>
      <c r="U13">
        <v>284.3</v>
      </c>
      <c r="V13">
        <v>15</v>
      </c>
      <c r="W13">
        <f t="shared" si="10"/>
        <v>5.9842039855303888</v>
      </c>
      <c r="AI13">
        <v>66.099999999999994</v>
      </c>
      <c r="AJ13">
        <f t="shared" si="11"/>
        <v>10.855690269479272</v>
      </c>
      <c r="AK13">
        <v>66.099999999999994</v>
      </c>
      <c r="AL13">
        <f t="shared" si="12"/>
        <v>9.7597936203803997</v>
      </c>
      <c r="AM13">
        <v>66.099999999999994</v>
      </c>
      <c r="AN13">
        <v>10.307741944929836</v>
      </c>
    </row>
    <row r="14" spans="2:40" x14ac:dyDescent="0.3">
      <c r="B14">
        <v>214.7</v>
      </c>
      <c r="C14">
        <v>17.399999999999999</v>
      </c>
      <c r="D14">
        <f t="shared" si="0"/>
        <v>71.674213836478032</v>
      </c>
      <c r="E14">
        <f t="shared" si="1"/>
        <v>3.3283018867924472</v>
      </c>
      <c r="F14">
        <f t="shared" si="2"/>
        <v>238.55342114631515</v>
      </c>
      <c r="G14">
        <f t="shared" si="3"/>
        <v>5137.1929290771786</v>
      </c>
      <c r="H14">
        <v>214.7</v>
      </c>
      <c r="I14">
        <f t="shared" si="4"/>
        <v>17.578696386878701</v>
      </c>
      <c r="J14">
        <f t="shared" si="5"/>
        <v>-0.17869638687870193</v>
      </c>
      <c r="K14">
        <f t="shared" si="6"/>
        <v>3.1932398683502713E-2</v>
      </c>
      <c r="L14">
        <f t="shared" si="7"/>
        <v>3.3283018867924472</v>
      </c>
      <c r="M14">
        <f t="shared" si="8"/>
        <v>11.077593449626164</v>
      </c>
      <c r="S14">
        <v>50</v>
      </c>
      <c r="T14">
        <f t="shared" si="9"/>
        <v>9.5199736642072477</v>
      </c>
      <c r="U14">
        <v>50</v>
      </c>
      <c r="V14">
        <v>8.4</v>
      </c>
      <c r="W14">
        <f t="shared" si="10"/>
        <v>1.1199736642072473</v>
      </c>
      <c r="AI14">
        <v>214.7</v>
      </c>
      <c r="AJ14">
        <f t="shared" si="11"/>
        <v>19.358492230763176</v>
      </c>
      <c r="AK14">
        <v>214.7</v>
      </c>
      <c r="AL14">
        <f t="shared" si="12"/>
        <v>15.798900542994222</v>
      </c>
      <c r="AM14">
        <v>214.7</v>
      </c>
      <c r="AN14">
        <v>17.578696386878701</v>
      </c>
    </row>
    <row r="15" spans="2:40" x14ac:dyDescent="0.3">
      <c r="B15">
        <v>23.8</v>
      </c>
      <c r="C15">
        <v>9.1999999999999993</v>
      </c>
      <c r="D15">
        <f t="shared" si="0"/>
        <v>-119.22578616352196</v>
      </c>
      <c r="E15">
        <f t="shared" si="1"/>
        <v>-4.8716981132075521</v>
      </c>
      <c r="F15">
        <f t="shared" si="2"/>
        <v>580.83203749851702</v>
      </c>
      <c r="G15">
        <f t="shared" si="3"/>
        <v>14214.788086309864</v>
      </c>
      <c r="H15">
        <v>23.8</v>
      </c>
      <c r="I15">
        <f t="shared" si="4"/>
        <v>8.2380153440251451</v>
      </c>
      <c r="J15">
        <f t="shared" si="5"/>
        <v>0.96198465597485416</v>
      </c>
      <c r="K15">
        <f t="shared" si="6"/>
        <v>0.9254144783310585</v>
      </c>
      <c r="L15">
        <f t="shared" si="7"/>
        <v>-4.8716981132075521</v>
      </c>
      <c r="M15">
        <f t="shared" si="8"/>
        <v>23.733442506230023</v>
      </c>
      <c r="N15" t="s">
        <v>17</v>
      </c>
      <c r="S15">
        <v>164.5</v>
      </c>
      <c r="T15">
        <f t="shared" si="9"/>
        <v>15.122425101644293</v>
      </c>
      <c r="U15">
        <v>164.5</v>
      </c>
      <c r="V15">
        <v>14.5</v>
      </c>
      <c r="W15">
        <f t="shared" si="10"/>
        <v>0.62242510164429277</v>
      </c>
      <c r="AI15">
        <v>23.8</v>
      </c>
      <c r="AJ15">
        <f t="shared" si="11"/>
        <v>8.4353098996117808</v>
      </c>
      <c r="AK15">
        <v>23.8</v>
      </c>
      <c r="AL15">
        <f t="shared" si="12"/>
        <v>8.0407207884385112</v>
      </c>
      <c r="AM15">
        <v>23.8</v>
      </c>
      <c r="AN15">
        <v>8.2380153440251451</v>
      </c>
    </row>
    <row r="16" spans="2:40" x14ac:dyDescent="0.3">
      <c r="B16">
        <v>97.5</v>
      </c>
      <c r="C16">
        <v>9.6999999999999993</v>
      </c>
      <c r="D16">
        <f t="shared" si="0"/>
        <v>-45.525786163521957</v>
      </c>
      <c r="E16">
        <f t="shared" si="1"/>
        <v>-4.3716981132075521</v>
      </c>
      <c r="F16">
        <f t="shared" si="2"/>
        <v>199.02499347335942</v>
      </c>
      <c r="G16">
        <f t="shared" si="3"/>
        <v>2072.5972058067273</v>
      </c>
      <c r="H16">
        <v>97.5</v>
      </c>
      <c r="I16">
        <f t="shared" si="4"/>
        <v>11.844134740873271</v>
      </c>
      <c r="J16">
        <f t="shared" si="5"/>
        <v>-2.1441347408732714</v>
      </c>
      <c r="K16">
        <f t="shared" si="6"/>
        <v>4.597313787019691</v>
      </c>
      <c r="L16">
        <f t="shared" si="7"/>
        <v>-4.3716981132075521</v>
      </c>
      <c r="M16">
        <f t="shared" si="8"/>
        <v>19.11174439302247</v>
      </c>
      <c r="N16" t="s">
        <v>18</v>
      </c>
      <c r="S16">
        <v>19.600000000000001</v>
      </c>
      <c r="T16">
        <f t="shared" si="9"/>
        <v>8.0325105751409929</v>
      </c>
      <c r="U16">
        <v>19.600000000000001</v>
      </c>
      <c r="V16">
        <v>7.6</v>
      </c>
      <c r="W16">
        <f t="shared" si="10"/>
        <v>0.43251057514099323</v>
      </c>
      <c r="AI16">
        <v>97.5</v>
      </c>
      <c r="AJ16">
        <f t="shared" si="11"/>
        <v>12.652379243801713</v>
      </c>
      <c r="AK16">
        <v>97.5</v>
      </c>
      <c r="AL16">
        <f t="shared" si="12"/>
        <v>11.035890237944828</v>
      </c>
      <c r="AM16">
        <v>97.5</v>
      </c>
      <c r="AN16">
        <v>11.844134740873271</v>
      </c>
    </row>
    <row r="17" spans="2:40" x14ac:dyDescent="0.3">
      <c r="B17">
        <v>204.1</v>
      </c>
      <c r="C17">
        <v>19</v>
      </c>
      <c r="D17">
        <f t="shared" si="0"/>
        <v>61.074213836478037</v>
      </c>
      <c r="E17">
        <f t="shared" si="1"/>
        <v>4.9283018867924486</v>
      </c>
      <c r="F17">
        <f t="shared" si="2"/>
        <v>300.9921632846802</v>
      </c>
      <c r="G17">
        <f t="shared" si="3"/>
        <v>3730.0595957438454</v>
      </c>
      <c r="H17">
        <v>204.1</v>
      </c>
      <c r="I17">
        <f t="shared" si="4"/>
        <v>17.060041493980599</v>
      </c>
      <c r="J17">
        <f t="shared" si="5"/>
        <v>1.9399585060194013</v>
      </c>
      <c r="K17">
        <f t="shared" si="6"/>
        <v>3.7634390050770277</v>
      </c>
      <c r="L17">
        <f t="shared" si="7"/>
        <v>4.9283018867924486</v>
      </c>
      <c r="M17">
        <f t="shared" si="8"/>
        <v>24.288159487362009</v>
      </c>
      <c r="N17" t="s">
        <v>89</v>
      </c>
      <c r="O17" t="s">
        <v>90</v>
      </c>
      <c r="P17">
        <f>SQRT(Q12)</f>
        <v>0.80187657481525432</v>
      </c>
      <c r="S17">
        <v>168.4</v>
      </c>
      <c r="T17">
        <f t="shared" si="9"/>
        <v>15.313250958465293</v>
      </c>
      <c r="U17">
        <v>168.4</v>
      </c>
      <c r="V17">
        <v>11.7</v>
      </c>
      <c r="W17">
        <f t="shared" si="10"/>
        <v>3.6132509584652936</v>
      </c>
      <c r="AI17">
        <v>204.1</v>
      </c>
      <c r="AJ17">
        <f t="shared" si="11"/>
        <v>18.751966653444136</v>
      </c>
      <c r="AK17">
        <v>204.1</v>
      </c>
      <c r="AL17">
        <f t="shared" si="12"/>
        <v>15.368116334517058</v>
      </c>
      <c r="AM17">
        <v>204.1</v>
      </c>
      <c r="AN17">
        <v>17.060041493980599</v>
      </c>
    </row>
    <row r="18" spans="2:40" x14ac:dyDescent="0.3">
      <c r="B18">
        <v>195.4</v>
      </c>
      <c r="C18">
        <v>22.4</v>
      </c>
      <c r="D18">
        <f t="shared" si="0"/>
        <v>52.374213836478049</v>
      </c>
      <c r="E18">
        <f t="shared" si="1"/>
        <v>8.3283018867924472</v>
      </c>
      <c r="F18">
        <f t="shared" si="2"/>
        <v>436.18826391361125</v>
      </c>
      <c r="G18">
        <f t="shared" si="3"/>
        <v>2743.0582749891287</v>
      </c>
      <c r="H18">
        <v>195.4</v>
      </c>
      <c r="I18">
        <f t="shared" si="4"/>
        <v>16.634353044149137</v>
      </c>
      <c r="J18">
        <f t="shared" si="5"/>
        <v>5.7656469558508618</v>
      </c>
      <c r="K18">
        <f t="shared" si="6"/>
        <v>33.242684819512313</v>
      </c>
      <c r="L18">
        <f t="shared" si="7"/>
        <v>8.3283018867924472</v>
      </c>
      <c r="M18">
        <f t="shared" si="8"/>
        <v>69.360612317550633</v>
      </c>
      <c r="O18" t="s">
        <v>91</v>
      </c>
      <c r="S18">
        <v>222.4</v>
      </c>
      <c r="T18">
        <f t="shared" si="9"/>
        <v>17.955455129832984</v>
      </c>
      <c r="U18">
        <v>222.4</v>
      </c>
      <c r="V18">
        <v>11.5</v>
      </c>
      <c r="W18">
        <f t="shared" si="10"/>
        <v>6.4554551298329841</v>
      </c>
      <c r="AI18">
        <v>195.4</v>
      </c>
      <c r="AJ18">
        <f t="shared" si="11"/>
        <v>18.254157924889832</v>
      </c>
      <c r="AK18">
        <v>195.4</v>
      </c>
      <c r="AL18">
        <f t="shared" si="12"/>
        <v>15.014548163408444</v>
      </c>
      <c r="AM18">
        <v>195.4</v>
      </c>
      <c r="AN18">
        <v>16.634353044149137</v>
      </c>
    </row>
    <row r="19" spans="2:40" x14ac:dyDescent="0.3">
      <c r="B19">
        <v>67.8</v>
      </c>
      <c r="C19">
        <v>12.5</v>
      </c>
      <c r="D19">
        <f t="shared" si="0"/>
        <v>-75.22578616352196</v>
      </c>
      <c r="E19">
        <f t="shared" si="1"/>
        <v>-1.5716981132075514</v>
      </c>
      <c r="F19">
        <f t="shared" si="2"/>
        <v>118.23222617776219</v>
      </c>
      <c r="G19">
        <f t="shared" si="3"/>
        <v>5658.9189039199318</v>
      </c>
      <c r="H19">
        <v>67.8</v>
      </c>
      <c r="I19">
        <f t="shared" si="4"/>
        <v>10.39092244662104</v>
      </c>
      <c r="J19">
        <f t="shared" si="5"/>
        <v>2.1090775533789596</v>
      </c>
      <c r="K19">
        <f t="shared" si="6"/>
        <v>4.4482081261669784</v>
      </c>
      <c r="L19">
        <f t="shared" si="7"/>
        <v>-1.5716981132075514</v>
      </c>
      <c r="M19">
        <f t="shared" si="8"/>
        <v>2.4702349590601771</v>
      </c>
      <c r="S19">
        <v>276.89999999999998</v>
      </c>
      <c r="T19">
        <f t="shared" si="9"/>
        <v>20.622124154639259</v>
      </c>
      <c r="U19">
        <v>276.89999999999998</v>
      </c>
      <c r="V19">
        <v>27</v>
      </c>
      <c r="W19">
        <f t="shared" si="10"/>
        <v>-6.3778758453607409</v>
      </c>
      <c r="AI19">
        <v>67.8</v>
      </c>
      <c r="AJ19">
        <f t="shared" si="11"/>
        <v>10.952963239426666</v>
      </c>
      <c r="AK19">
        <v>67.8</v>
      </c>
      <c r="AL19">
        <f t="shared" si="12"/>
        <v>9.8288816538154169</v>
      </c>
      <c r="AM19">
        <v>67.8</v>
      </c>
      <c r="AN19">
        <v>10.39092244662104</v>
      </c>
    </row>
    <row r="20" spans="2:40" x14ac:dyDescent="0.3">
      <c r="B20">
        <v>281.39999999999998</v>
      </c>
      <c r="C20">
        <v>24.4</v>
      </c>
      <c r="D20">
        <f t="shared" si="0"/>
        <v>138.37421383647802</v>
      </c>
      <c r="E20">
        <f t="shared" si="1"/>
        <v>10.328301886792447</v>
      </c>
      <c r="F20">
        <f t="shared" si="2"/>
        <v>1429.1706538507176</v>
      </c>
      <c r="G20">
        <f t="shared" si="3"/>
        <v>19147.423054863346</v>
      </c>
      <c r="H20">
        <v>281.39999999999998</v>
      </c>
      <c r="I20">
        <f t="shared" si="4"/>
        <v>20.842307835586567</v>
      </c>
      <c r="J20">
        <f t="shared" si="5"/>
        <v>3.5576921644134316</v>
      </c>
      <c r="K20">
        <f t="shared" si="6"/>
        <v>12.657173536728727</v>
      </c>
      <c r="L20">
        <f t="shared" si="7"/>
        <v>10.328301886792447</v>
      </c>
      <c r="M20">
        <f t="shared" si="8"/>
        <v>106.67381986472043</v>
      </c>
      <c r="S20">
        <v>248.4</v>
      </c>
      <c r="T20">
        <f t="shared" si="9"/>
        <v>19.22762750863965</v>
      </c>
      <c r="U20">
        <v>248.4</v>
      </c>
      <c r="V20">
        <v>20.2</v>
      </c>
      <c r="W20">
        <f t="shared" si="10"/>
        <v>-0.97237249136034976</v>
      </c>
      <c r="AI20">
        <v>281.39999999999998</v>
      </c>
      <c r="AJ20">
        <f t="shared" si="11"/>
        <v>23.175025816346196</v>
      </c>
      <c r="AK20">
        <v>281.39999999999998</v>
      </c>
      <c r="AL20">
        <f t="shared" si="12"/>
        <v>18.509589854826942</v>
      </c>
      <c r="AM20">
        <v>281.39999999999998</v>
      </c>
      <c r="AN20">
        <v>20.842307835586567</v>
      </c>
    </row>
    <row r="21" spans="2:40" x14ac:dyDescent="0.3">
      <c r="B21">
        <v>69.2</v>
      </c>
      <c r="C21">
        <v>11.3</v>
      </c>
      <c r="D21">
        <f t="shared" si="0"/>
        <v>-73.825786163521954</v>
      </c>
      <c r="E21">
        <f t="shared" si="1"/>
        <v>-2.7716981132075507</v>
      </c>
      <c r="F21">
        <f t="shared" si="2"/>
        <v>204.6227922154979</v>
      </c>
      <c r="G21">
        <f t="shared" si="3"/>
        <v>5450.2467026620698</v>
      </c>
      <c r="H21">
        <v>69.2</v>
      </c>
      <c r="I21">
        <f t="shared" si="4"/>
        <v>10.459424036249093</v>
      </c>
      <c r="J21">
        <f t="shared" si="5"/>
        <v>0.84057596375090782</v>
      </c>
      <c r="K21">
        <f t="shared" si="6"/>
        <v>0.70656795083576751</v>
      </c>
      <c r="L21">
        <f t="shared" si="7"/>
        <v>-2.7716981132075507</v>
      </c>
      <c r="M21">
        <f t="shared" si="8"/>
        <v>7.6823104307582959</v>
      </c>
      <c r="O21" t="s">
        <v>97</v>
      </c>
      <c r="S21">
        <v>170.2</v>
      </c>
      <c r="T21">
        <f t="shared" si="9"/>
        <v>15.401324430844214</v>
      </c>
      <c r="U21">
        <v>170.2</v>
      </c>
      <c r="V21">
        <v>11.7</v>
      </c>
      <c r="W21">
        <f t="shared" si="10"/>
        <v>3.701324430844215</v>
      </c>
      <c r="AI21">
        <v>69.2</v>
      </c>
      <c r="AJ21">
        <f t="shared" si="11"/>
        <v>11.033070391148048</v>
      </c>
      <c r="AK21">
        <v>69.2</v>
      </c>
      <c r="AL21">
        <f t="shared" si="12"/>
        <v>9.8857776813501363</v>
      </c>
      <c r="AM21">
        <v>69.2</v>
      </c>
      <c r="AN21">
        <v>10.459424036249093</v>
      </c>
    </row>
    <row r="22" spans="2:40" x14ac:dyDescent="0.3">
      <c r="B22">
        <v>147.30000000000001</v>
      </c>
      <c r="C22">
        <v>14.6</v>
      </c>
      <c r="D22">
        <f t="shared" si="0"/>
        <v>4.2742138364780544</v>
      </c>
      <c r="E22">
        <f t="shared" si="1"/>
        <v>0.52830188679244827</v>
      </c>
      <c r="F22">
        <f t="shared" si="2"/>
        <v>2.2580752343657453</v>
      </c>
      <c r="G22">
        <f t="shared" si="3"/>
        <v>18.268903919940449</v>
      </c>
      <c r="H22">
        <v>147.30000000000001</v>
      </c>
      <c r="I22">
        <f t="shared" si="4"/>
        <v>14.280834143356806</v>
      </c>
      <c r="J22">
        <f t="shared" si="5"/>
        <v>0.31916585664319364</v>
      </c>
      <c r="K22">
        <f t="shared" si="6"/>
        <v>0.10186684404678363</v>
      </c>
      <c r="L22">
        <f t="shared" si="7"/>
        <v>0.52830188679244827</v>
      </c>
      <c r="M22">
        <f t="shared" si="8"/>
        <v>0.2791028835884608</v>
      </c>
      <c r="O22" t="s">
        <v>98</v>
      </c>
      <c r="S22">
        <v>276.7</v>
      </c>
      <c r="T22">
        <f t="shared" si="9"/>
        <v>20.612338213263826</v>
      </c>
      <c r="U22">
        <v>276.7</v>
      </c>
      <c r="V22">
        <v>11.8</v>
      </c>
      <c r="W22">
        <f t="shared" si="10"/>
        <v>8.8123382132638248</v>
      </c>
      <c r="AI22">
        <v>147.30000000000001</v>
      </c>
      <c r="AJ22">
        <f t="shared" si="11"/>
        <v>15.50190506931947</v>
      </c>
      <c r="AK22">
        <v>147.30000000000001</v>
      </c>
      <c r="AL22">
        <f t="shared" si="12"/>
        <v>13.059763217394146</v>
      </c>
      <c r="AM22">
        <v>147.30000000000001</v>
      </c>
      <c r="AN22">
        <v>14.280834143356806</v>
      </c>
    </row>
    <row r="23" spans="2:40" x14ac:dyDescent="0.3">
      <c r="B23">
        <v>218.4</v>
      </c>
      <c r="C23">
        <v>18</v>
      </c>
      <c r="D23">
        <f t="shared" si="0"/>
        <v>75.374213836478049</v>
      </c>
      <c r="E23">
        <f t="shared" si="1"/>
        <v>3.9283018867924486</v>
      </c>
      <c r="F23">
        <f t="shared" si="2"/>
        <v>296.0926664293342</v>
      </c>
      <c r="G23">
        <f t="shared" si="3"/>
        <v>5681.2721114671185</v>
      </c>
      <c r="H23">
        <v>218.4</v>
      </c>
      <c r="I23">
        <f t="shared" si="4"/>
        <v>17.759736302324264</v>
      </c>
      <c r="J23">
        <f t="shared" si="5"/>
        <v>0.24026369767573641</v>
      </c>
      <c r="K23">
        <f t="shared" si="6"/>
        <v>5.7726644420817666E-2</v>
      </c>
      <c r="L23">
        <f t="shared" si="7"/>
        <v>3.9283018867924486</v>
      </c>
      <c r="M23">
        <f t="shared" si="8"/>
        <v>15.431555713777112</v>
      </c>
      <c r="O23" t="s">
        <v>99</v>
      </c>
      <c r="S23">
        <v>165.6</v>
      </c>
      <c r="T23">
        <f t="shared" si="9"/>
        <v>15.17624777920919</v>
      </c>
      <c r="U23">
        <v>165.6</v>
      </c>
      <c r="V23">
        <v>12.6</v>
      </c>
      <c r="W23">
        <f t="shared" si="10"/>
        <v>2.57624777920919</v>
      </c>
      <c r="AI23">
        <v>218.4</v>
      </c>
      <c r="AJ23">
        <f t="shared" si="11"/>
        <v>19.570203988883975</v>
      </c>
      <c r="AK23">
        <v>218.4</v>
      </c>
      <c r="AL23">
        <f t="shared" si="12"/>
        <v>15.949268615764554</v>
      </c>
      <c r="AM23">
        <v>218.4</v>
      </c>
      <c r="AN23">
        <v>17.759736302324264</v>
      </c>
    </row>
    <row r="24" spans="2:40" x14ac:dyDescent="0.3">
      <c r="B24">
        <v>237.4</v>
      </c>
      <c r="C24">
        <v>12.5</v>
      </c>
      <c r="D24">
        <f t="shared" si="0"/>
        <v>94.374213836478049</v>
      </c>
      <c r="E24">
        <f t="shared" si="1"/>
        <v>-1.5716981132075514</v>
      </c>
      <c r="F24">
        <f t="shared" si="2"/>
        <v>-148.32777382223853</v>
      </c>
      <c r="G24">
        <f t="shared" si="3"/>
        <v>8906.4922372532856</v>
      </c>
      <c r="H24">
        <v>237.4</v>
      </c>
      <c r="I24">
        <f t="shared" si="4"/>
        <v>18.689400732990674</v>
      </c>
      <c r="J24">
        <f t="shared" si="5"/>
        <v>-6.1894007329906735</v>
      </c>
      <c r="K24">
        <f t="shared" si="6"/>
        <v>38.308681433545487</v>
      </c>
      <c r="L24">
        <f t="shared" si="7"/>
        <v>-1.5716981132075514</v>
      </c>
      <c r="M24">
        <f t="shared" si="8"/>
        <v>2.4702349590601771</v>
      </c>
      <c r="O24" t="s">
        <v>100</v>
      </c>
      <c r="S24">
        <v>156.6</v>
      </c>
      <c r="T24">
        <f t="shared" si="9"/>
        <v>14.735880417314576</v>
      </c>
      <c r="U24">
        <v>156.6</v>
      </c>
      <c r="V24">
        <v>10.5</v>
      </c>
      <c r="W24">
        <f t="shared" si="10"/>
        <v>4.2358804173145757</v>
      </c>
      <c r="AI24">
        <v>237.4</v>
      </c>
      <c r="AJ24">
        <f t="shared" si="11"/>
        <v>20.657372476531314</v>
      </c>
      <c r="AK24">
        <v>237.4</v>
      </c>
      <c r="AL24">
        <f t="shared" si="12"/>
        <v>16.721428989450036</v>
      </c>
      <c r="AM24">
        <v>237.4</v>
      </c>
      <c r="AN24">
        <v>18.689400732990674</v>
      </c>
    </row>
    <row r="25" spans="2:40" x14ac:dyDescent="0.3">
      <c r="B25">
        <v>13.2</v>
      </c>
      <c r="C25">
        <v>5.6</v>
      </c>
      <c r="D25">
        <f t="shared" si="0"/>
        <v>-129.82578616352197</v>
      </c>
      <c r="E25">
        <f t="shared" si="1"/>
        <v>-8.4716981132075517</v>
      </c>
      <c r="F25">
        <f t="shared" si="2"/>
        <v>1099.844867687196</v>
      </c>
      <c r="G25">
        <f t="shared" si="3"/>
        <v>16854.734752976532</v>
      </c>
      <c r="H25">
        <v>13.2</v>
      </c>
      <c r="I25">
        <f t="shared" si="4"/>
        <v>7.7193604511270433</v>
      </c>
      <c r="J25">
        <f t="shared" si="5"/>
        <v>-2.1193604511270436</v>
      </c>
      <c r="K25">
        <f t="shared" si="6"/>
        <v>4.4916887218014256</v>
      </c>
      <c r="L25">
        <f t="shared" si="7"/>
        <v>-8.4716981132075517</v>
      </c>
      <c r="M25">
        <f t="shared" si="8"/>
        <v>71.769668921324396</v>
      </c>
      <c r="S25">
        <v>218.5</v>
      </c>
      <c r="T25">
        <f t="shared" si="9"/>
        <v>17.764629273011984</v>
      </c>
      <c r="U25">
        <v>218.5</v>
      </c>
      <c r="V25">
        <v>12.2</v>
      </c>
      <c r="W25">
        <f t="shared" si="10"/>
        <v>5.5646292730119846</v>
      </c>
      <c r="AI25">
        <v>13.2</v>
      </c>
      <c r="AJ25">
        <f t="shared" si="11"/>
        <v>7.8287843222927407</v>
      </c>
      <c r="AK25">
        <v>13.2</v>
      </c>
      <c r="AL25">
        <f t="shared" si="12"/>
        <v>7.6099365799613468</v>
      </c>
      <c r="AM25">
        <v>13.2</v>
      </c>
      <c r="AN25">
        <v>7.7193604511270433</v>
      </c>
    </row>
    <row r="26" spans="2:40" x14ac:dyDescent="0.3">
      <c r="B26">
        <v>228.3</v>
      </c>
      <c r="C26">
        <v>15.5</v>
      </c>
      <c r="D26">
        <f t="shared" si="0"/>
        <v>85.274213836478054</v>
      </c>
      <c r="E26">
        <f t="shared" si="1"/>
        <v>1.4283018867924486</v>
      </c>
      <c r="F26">
        <f t="shared" si="2"/>
        <v>121.79732051738434</v>
      </c>
      <c r="G26">
        <f t="shared" si="3"/>
        <v>7271.6915454293849</v>
      </c>
      <c r="H26">
        <v>228.3</v>
      </c>
      <c r="I26">
        <f t="shared" si="4"/>
        <v>18.244140400408341</v>
      </c>
      <c r="J26">
        <f t="shared" si="5"/>
        <v>-2.744140400408341</v>
      </c>
      <c r="K26">
        <f t="shared" si="6"/>
        <v>7.5303065371532494</v>
      </c>
      <c r="L26">
        <f t="shared" si="7"/>
        <v>1.4283018867924486</v>
      </c>
      <c r="M26">
        <f t="shared" si="8"/>
        <v>2.0400462798148689</v>
      </c>
      <c r="O26" t="s">
        <v>101</v>
      </c>
      <c r="S26">
        <v>56.2</v>
      </c>
      <c r="T26">
        <f t="shared" si="9"/>
        <v>9.8233378468457602</v>
      </c>
      <c r="U26">
        <v>56.2</v>
      </c>
      <c r="V26">
        <v>8.6999999999999993</v>
      </c>
      <c r="W26">
        <f t="shared" si="10"/>
        <v>1.1233378468457609</v>
      </c>
      <c r="AI26">
        <v>228.3</v>
      </c>
      <c r="AJ26">
        <f t="shared" si="11"/>
        <v>20.136675990342326</v>
      </c>
      <c r="AK26">
        <v>228.3</v>
      </c>
      <c r="AL26">
        <f t="shared" si="12"/>
        <v>16.351604810474356</v>
      </c>
      <c r="AM26">
        <v>228.3</v>
      </c>
      <c r="AN26">
        <v>18.244140400408341</v>
      </c>
    </row>
    <row r="27" spans="2:40" x14ac:dyDescent="0.3">
      <c r="B27">
        <v>62.3</v>
      </c>
      <c r="C27">
        <v>9.6999999999999993</v>
      </c>
      <c r="D27">
        <f t="shared" si="0"/>
        <v>-80.72578616352196</v>
      </c>
      <c r="E27">
        <f t="shared" si="1"/>
        <v>-4.3716981132075521</v>
      </c>
      <c r="F27">
        <f t="shared" si="2"/>
        <v>352.90876705826525</v>
      </c>
      <c r="G27">
        <f t="shared" si="3"/>
        <v>6516.6525517186737</v>
      </c>
      <c r="H27">
        <v>62.3</v>
      </c>
      <c r="I27">
        <f t="shared" si="4"/>
        <v>10.121809058796554</v>
      </c>
      <c r="J27">
        <f t="shared" si="5"/>
        <v>-0.42180905879655484</v>
      </c>
      <c r="K27">
        <f t="shared" si="6"/>
        <v>0.17792288208283547</v>
      </c>
      <c r="L27">
        <f t="shared" si="7"/>
        <v>-4.3716981132075521</v>
      </c>
      <c r="M27">
        <f t="shared" si="8"/>
        <v>19.11174439302247</v>
      </c>
      <c r="O27" t="s">
        <v>103</v>
      </c>
      <c r="Q27" t="s">
        <v>34</v>
      </c>
      <c r="R27">
        <v>159</v>
      </c>
      <c r="S27">
        <v>287.60000000000002</v>
      </c>
      <c r="T27">
        <f t="shared" si="9"/>
        <v>21.145672018225085</v>
      </c>
      <c r="U27">
        <v>287.60000000000002</v>
      </c>
      <c r="V27">
        <v>26.2</v>
      </c>
      <c r="W27">
        <f t="shared" si="10"/>
        <v>-5.0543279817749145</v>
      </c>
      <c r="AI27">
        <v>62.3</v>
      </c>
      <c r="AJ27">
        <f t="shared" si="11"/>
        <v>10.638256571949805</v>
      </c>
      <c r="AK27">
        <v>62.3</v>
      </c>
      <c r="AL27">
        <f t="shared" si="12"/>
        <v>9.6053615456433032</v>
      </c>
      <c r="AM27">
        <v>62.3</v>
      </c>
      <c r="AN27">
        <v>10.121809058796554</v>
      </c>
    </row>
    <row r="28" spans="2:40" x14ac:dyDescent="0.3">
      <c r="B28">
        <v>262.89999999999998</v>
      </c>
      <c r="C28">
        <v>12</v>
      </c>
      <c r="D28">
        <f t="shared" si="0"/>
        <v>119.87421383647802</v>
      </c>
      <c r="E28">
        <f t="shared" si="1"/>
        <v>-2.0716981132075514</v>
      </c>
      <c r="F28">
        <f t="shared" si="2"/>
        <v>-248.34318262727007</v>
      </c>
      <c r="G28">
        <f t="shared" si="3"/>
        <v>14369.827142913658</v>
      </c>
      <c r="H28">
        <v>262.89999999999998</v>
      </c>
      <c r="I28">
        <f t="shared" si="4"/>
        <v>19.937108258358748</v>
      </c>
      <c r="J28">
        <f t="shared" si="5"/>
        <v>-7.937108258358748</v>
      </c>
      <c r="K28">
        <f t="shared" si="6"/>
        <v>62.997687504906636</v>
      </c>
      <c r="L28">
        <f t="shared" si="7"/>
        <v>-2.0716981132075514</v>
      </c>
      <c r="M28">
        <f t="shared" si="8"/>
        <v>4.291933072267728</v>
      </c>
      <c r="S28">
        <v>253.8</v>
      </c>
      <c r="T28">
        <f t="shared" si="9"/>
        <v>19.491847925776419</v>
      </c>
      <c r="U28">
        <v>253.8</v>
      </c>
      <c r="V28">
        <v>17.600000000000001</v>
      </c>
      <c r="W28">
        <f t="shared" si="10"/>
        <v>1.8918479257764176</v>
      </c>
      <c r="AI28">
        <v>262.89999999999998</v>
      </c>
      <c r="AJ28">
        <f t="shared" si="11"/>
        <v>22.11646702574221</v>
      </c>
      <c r="AK28">
        <v>262.89999999999998</v>
      </c>
      <c r="AL28">
        <f t="shared" si="12"/>
        <v>17.757749490975286</v>
      </c>
      <c r="AM28">
        <v>262.89999999999998</v>
      </c>
      <c r="AN28">
        <v>19.937108258358748</v>
      </c>
    </row>
    <row r="29" spans="2:40" x14ac:dyDescent="0.3">
      <c r="B29">
        <v>142.9</v>
      </c>
      <c r="C29">
        <v>15</v>
      </c>
      <c r="D29">
        <f t="shared" si="0"/>
        <v>-0.12578616352195127</v>
      </c>
      <c r="E29">
        <f t="shared" si="1"/>
        <v>0.92830188679244863</v>
      </c>
      <c r="F29">
        <f t="shared" si="2"/>
        <v>-0.11676753292981083</v>
      </c>
      <c r="G29">
        <f t="shared" si="3"/>
        <v>1.5822158933571064E-2</v>
      </c>
      <c r="H29">
        <v>142.9</v>
      </c>
      <c r="I29">
        <f t="shared" si="4"/>
        <v>14.065543433097217</v>
      </c>
      <c r="J29">
        <f t="shared" si="5"/>
        <v>0.93445656690278334</v>
      </c>
      <c r="K29">
        <f t="shared" si="6"/>
        <v>0.87320907542773596</v>
      </c>
      <c r="L29">
        <f t="shared" si="7"/>
        <v>0.92830188679244863</v>
      </c>
      <c r="M29">
        <f t="shared" si="8"/>
        <v>0.86174439302242012</v>
      </c>
      <c r="O29" t="s">
        <v>102</v>
      </c>
      <c r="P29">
        <f>SQRT(K203/(R27-2))</f>
        <v>3.1436674051967088</v>
      </c>
      <c r="S29">
        <v>205</v>
      </c>
      <c r="T29">
        <f t="shared" si="9"/>
        <v>17.10407823017006</v>
      </c>
      <c r="U29">
        <v>205</v>
      </c>
      <c r="V29">
        <v>22.6</v>
      </c>
      <c r="W29">
        <f t="shared" si="10"/>
        <v>-5.4959217698299412</v>
      </c>
      <c r="AI29">
        <v>142.9</v>
      </c>
      <c r="AJ29">
        <f t="shared" si="11"/>
        <v>15.25013973533798</v>
      </c>
      <c r="AK29">
        <v>142.9</v>
      </c>
      <c r="AL29">
        <f t="shared" si="12"/>
        <v>12.880947130856454</v>
      </c>
      <c r="AM29">
        <v>142.9</v>
      </c>
      <c r="AN29">
        <v>14.065543433097217</v>
      </c>
    </row>
    <row r="30" spans="2:40" x14ac:dyDescent="0.3">
      <c r="B30">
        <v>240.1</v>
      </c>
      <c r="C30">
        <v>15.9</v>
      </c>
      <c r="D30">
        <f t="shared" si="0"/>
        <v>97.074213836478037</v>
      </c>
      <c r="E30">
        <f t="shared" si="1"/>
        <v>1.828301886792449</v>
      </c>
      <c r="F30">
        <f t="shared" si="2"/>
        <v>177.48096831612645</v>
      </c>
      <c r="G30">
        <f t="shared" si="3"/>
        <v>9423.4029919702643</v>
      </c>
      <c r="H30">
        <v>240.1</v>
      </c>
      <c r="I30">
        <f t="shared" si="4"/>
        <v>18.821510941559058</v>
      </c>
      <c r="J30">
        <f t="shared" si="5"/>
        <v>-2.9215109415590579</v>
      </c>
      <c r="K30">
        <f t="shared" si="6"/>
        <v>8.5352261816492927</v>
      </c>
      <c r="L30">
        <f t="shared" si="7"/>
        <v>1.828301886792449</v>
      </c>
      <c r="M30">
        <f t="shared" si="8"/>
        <v>3.3426877892488291</v>
      </c>
      <c r="O30" t="s">
        <v>36</v>
      </c>
      <c r="P30">
        <f>P29/SQRT(G203)</f>
        <v>2.9096831202255124E-3</v>
      </c>
      <c r="S30">
        <v>139.5</v>
      </c>
      <c r="T30">
        <f t="shared" si="9"/>
        <v>13.899182429714806</v>
      </c>
      <c r="U30">
        <v>139.5</v>
      </c>
      <c r="V30">
        <v>10.3</v>
      </c>
      <c r="W30">
        <f t="shared" si="10"/>
        <v>3.599182429714805</v>
      </c>
      <c r="AI30">
        <v>240.1</v>
      </c>
      <c r="AJ30">
        <f t="shared" si="11"/>
        <v>20.811864840565406</v>
      </c>
      <c r="AK30">
        <v>240.1</v>
      </c>
      <c r="AL30">
        <f t="shared" si="12"/>
        <v>16.831157042552711</v>
      </c>
      <c r="AM30">
        <v>240.1</v>
      </c>
      <c r="AN30">
        <v>18.821510941559058</v>
      </c>
    </row>
    <row r="31" spans="2:40" x14ac:dyDescent="0.3">
      <c r="B31">
        <v>248.8</v>
      </c>
      <c r="C31">
        <v>18.899999999999999</v>
      </c>
      <c r="D31">
        <f t="shared" si="0"/>
        <v>105.77421383647805</v>
      </c>
      <c r="E31">
        <f t="shared" si="1"/>
        <v>4.8283018867924472</v>
      </c>
      <c r="F31">
        <f t="shared" si="2"/>
        <v>510.70983624065474</v>
      </c>
      <c r="G31">
        <f t="shared" si="3"/>
        <v>11188.184312724985</v>
      </c>
      <c r="H31">
        <v>248.8</v>
      </c>
      <c r="I31">
        <f t="shared" si="4"/>
        <v>19.24719939139052</v>
      </c>
      <c r="J31">
        <f t="shared" si="5"/>
        <v>-0.34719939139052158</v>
      </c>
      <c r="K31">
        <f t="shared" si="6"/>
        <v>0.12054741738194859</v>
      </c>
      <c r="L31">
        <f t="shared" si="7"/>
        <v>4.8283018867924472</v>
      </c>
      <c r="M31">
        <f t="shared" si="8"/>
        <v>23.312499110003504</v>
      </c>
      <c r="O31" t="s">
        <v>152</v>
      </c>
      <c r="P31">
        <f>P3/P30</f>
        <v>16.816163429297134</v>
      </c>
      <c r="S31">
        <v>191.1</v>
      </c>
      <c r="T31">
        <f t="shared" si="9"/>
        <v>16.423955304577266</v>
      </c>
      <c r="U31">
        <v>191.1</v>
      </c>
      <c r="V31">
        <v>17.3</v>
      </c>
      <c r="W31">
        <f t="shared" si="10"/>
        <v>-0.87604469542273478</v>
      </c>
      <c r="AI31">
        <v>248.8</v>
      </c>
      <c r="AJ31">
        <f t="shared" si="11"/>
        <v>21.309673569119717</v>
      </c>
      <c r="AK31">
        <v>248.8</v>
      </c>
      <c r="AL31">
        <f t="shared" si="12"/>
        <v>17.184725213661324</v>
      </c>
      <c r="AM31">
        <v>248.8</v>
      </c>
      <c r="AN31">
        <v>19.24719939139052</v>
      </c>
    </row>
    <row r="32" spans="2:40" x14ac:dyDescent="0.3">
      <c r="B32">
        <v>70.599999999999994</v>
      </c>
      <c r="C32">
        <v>10.5</v>
      </c>
      <c r="D32">
        <f t="shared" si="0"/>
        <v>-72.425786163521963</v>
      </c>
      <c r="E32">
        <f t="shared" si="1"/>
        <v>-3.5716981132075514</v>
      </c>
      <c r="F32">
        <f t="shared" si="2"/>
        <v>258.683043787825</v>
      </c>
      <c r="G32">
        <f t="shared" si="3"/>
        <v>5245.4945014042096</v>
      </c>
      <c r="H32">
        <v>70.599999999999994</v>
      </c>
      <c r="I32">
        <f t="shared" si="4"/>
        <v>10.527925625877144</v>
      </c>
      <c r="J32">
        <f t="shared" si="5"/>
        <v>-2.7925625877143645E-2</v>
      </c>
      <c r="K32">
        <f t="shared" si="6"/>
        <v>7.7984058063019482E-4</v>
      </c>
      <c r="L32">
        <f t="shared" si="7"/>
        <v>-3.5716981132075514</v>
      </c>
      <c r="M32">
        <f t="shared" si="8"/>
        <v>12.757027411890382</v>
      </c>
      <c r="S32">
        <v>286</v>
      </c>
      <c r="T32">
        <f t="shared" si="9"/>
        <v>21.067384487221595</v>
      </c>
      <c r="U32">
        <v>286</v>
      </c>
      <c r="V32">
        <v>15.9</v>
      </c>
      <c r="W32">
        <f t="shared" si="10"/>
        <v>5.1673844872215948</v>
      </c>
      <c r="AI32">
        <v>70.599999999999994</v>
      </c>
      <c r="AJ32">
        <f t="shared" si="11"/>
        <v>11.11317754286943</v>
      </c>
      <c r="AK32">
        <v>70.599999999999994</v>
      </c>
      <c r="AL32">
        <f t="shared" si="12"/>
        <v>9.9426737088848558</v>
      </c>
      <c r="AM32">
        <v>70.599999999999994</v>
      </c>
      <c r="AN32">
        <v>10.527925625877144</v>
      </c>
    </row>
    <row r="33" spans="2:40" x14ac:dyDescent="0.3">
      <c r="B33">
        <v>292.89999999999998</v>
      </c>
      <c r="C33">
        <v>21.4</v>
      </c>
      <c r="D33">
        <f t="shared" si="0"/>
        <v>149.87421383647802</v>
      </c>
      <c r="E33">
        <f t="shared" si="1"/>
        <v>7.3283018867924472</v>
      </c>
      <c r="F33">
        <f t="shared" si="2"/>
        <v>1098.3234840393966</v>
      </c>
      <c r="G33">
        <f t="shared" si="3"/>
        <v>22462.279973102341</v>
      </c>
      <c r="H33">
        <v>292.89999999999998</v>
      </c>
      <c r="I33">
        <f t="shared" si="4"/>
        <v>21.40499946467413</v>
      </c>
      <c r="J33">
        <f t="shared" si="5"/>
        <v>-4.9994646741318149E-3</v>
      </c>
      <c r="K33">
        <f t="shared" si="6"/>
        <v>2.4994647027891936E-5</v>
      </c>
      <c r="L33">
        <f t="shared" si="7"/>
        <v>7.3283018867924472</v>
      </c>
      <c r="M33">
        <f t="shared" si="8"/>
        <v>53.704008543965742</v>
      </c>
      <c r="O33" t="s">
        <v>40</v>
      </c>
      <c r="P33">
        <v>0.01</v>
      </c>
      <c r="S33">
        <v>18.7</v>
      </c>
      <c r="T33">
        <f t="shared" si="9"/>
        <v>7.9884738389515304</v>
      </c>
      <c r="U33">
        <v>18.7</v>
      </c>
      <c r="V33">
        <v>6.7</v>
      </c>
      <c r="W33">
        <f t="shared" si="10"/>
        <v>1.2884738389515302</v>
      </c>
      <c r="AI33">
        <v>292.89999999999998</v>
      </c>
      <c r="AJ33">
        <f t="shared" si="11"/>
        <v>23.833048848343267</v>
      </c>
      <c r="AK33">
        <v>292.89999999999998</v>
      </c>
      <c r="AL33">
        <f t="shared" si="12"/>
        <v>18.976950081004993</v>
      </c>
      <c r="AM33">
        <v>292.89999999999998</v>
      </c>
      <c r="AN33">
        <v>21.40499946467413</v>
      </c>
    </row>
    <row r="34" spans="2:40" x14ac:dyDescent="0.3">
      <c r="B34">
        <v>112.9</v>
      </c>
      <c r="C34">
        <v>11.9</v>
      </c>
      <c r="D34">
        <f t="shared" si="0"/>
        <v>-30.125786163521951</v>
      </c>
      <c r="E34">
        <f t="shared" si="1"/>
        <v>-2.171698113207551</v>
      </c>
      <c r="F34">
        <f t="shared" si="2"/>
        <v>65.424112970214765</v>
      </c>
      <c r="G34">
        <f t="shared" si="3"/>
        <v>907.56299197025066</v>
      </c>
      <c r="H34">
        <v>112.9</v>
      </c>
      <c r="I34">
        <f t="shared" si="4"/>
        <v>12.597652226781834</v>
      </c>
      <c r="J34">
        <f t="shared" si="5"/>
        <v>-0.69765222678183392</v>
      </c>
      <c r="K34">
        <f t="shared" si="6"/>
        <v>0.48671862953365141</v>
      </c>
      <c r="L34">
        <f t="shared" si="7"/>
        <v>-2.171698113207551</v>
      </c>
      <c r="M34">
        <f t="shared" si="8"/>
        <v>4.7162726949092368</v>
      </c>
      <c r="P34" t="s">
        <v>104</v>
      </c>
      <c r="S34">
        <v>39.5</v>
      </c>
      <c r="T34">
        <f t="shared" si="9"/>
        <v>9.0062117419968626</v>
      </c>
      <c r="U34">
        <v>39.5</v>
      </c>
      <c r="V34">
        <v>10.8</v>
      </c>
      <c r="W34">
        <f t="shared" si="10"/>
        <v>-1.7937882580031381</v>
      </c>
      <c r="AI34">
        <v>112.9</v>
      </c>
      <c r="AJ34">
        <f t="shared" si="11"/>
        <v>13.533557912736923</v>
      </c>
      <c r="AK34">
        <v>112.9</v>
      </c>
      <c r="AL34">
        <f t="shared" si="12"/>
        <v>11.661746540826744</v>
      </c>
      <c r="AM34">
        <v>112.9</v>
      </c>
      <c r="AN34">
        <v>12.597652226781834</v>
      </c>
    </row>
    <row r="35" spans="2:40" x14ac:dyDescent="0.3">
      <c r="B35">
        <v>97.2</v>
      </c>
      <c r="C35">
        <v>9.6</v>
      </c>
      <c r="D35">
        <f t="shared" si="0"/>
        <v>-45.825786163521954</v>
      </c>
      <c r="E35">
        <f t="shared" si="1"/>
        <v>-4.4716981132075517</v>
      </c>
      <c r="F35">
        <f t="shared" si="2"/>
        <v>204.91908152367384</v>
      </c>
      <c r="G35">
        <f t="shared" si="3"/>
        <v>2100.00267750484</v>
      </c>
      <c r="H35">
        <v>97.2</v>
      </c>
      <c r="I35">
        <f t="shared" si="4"/>
        <v>11.829455828810117</v>
      </c>
      <c r="J35">
        <f t="shared" si="5"/>
        <v>-2.2294558288101172</v>
      </c>
      <c r="K35">
        <f t="shared" si="6"/>
        <v>4.9704732926154067</v>
      </c>
      <c r="L35">
        <f t="shared" si="7"/>
        <v>-4.4716981132075517</v>
      </c>
      <c r="M35">
        <f t="shared" si="8"/>
        <v>19.996084015663978</v>
      </c>
      <c r="O35" t="s">
        <v>105</v>
      </c>
      <c r="S35">
        <v>75.5</v>
      </c>
      <c r="T35">
        <f t="shared" si="9"/>
        <v>10.767681189575322</v>
      </c>
      <c r="U35">
        <v>75.5</v>
      </c>
      <c r="V35">
        <v>9.9</v>
      </c>
      <c r="W35">
        <f t="shared" si="10"/>
        <v>0.86768118957532181</v>
      </c>
      <c r="AI35">
        <v>97.2</v>
      </c>
      <c r="AJ35">
        <f t="shared" si="11"/>
        <v>12.635213425575703</v>
      </c>
      <c r="AK35">
        <v>97.2</v>
      </c>
      <c r="AL35">
        <f t="shared" si="12"/>
        <v>11.023698232044531</v>
      </c>
      <c r="AM35">
        <v>97.2</v>
      </c>
      <c r="AN35">
        <v>11.829455828810117</v>
      </c>
    </row>
    <row r="36" spans="2:40" x14ac:dyDescent="0.3">
      <c r="B36">
        <v>265.60000000000002</v>
      </c>
      <c r="C36">
        <v>17.399999999999999</v>
      </c>
      <c r="D36">
        <f t="shared" si="0"/>
        <v>122.57421383647807</v>
      </c>
      <c r="E36">
        <f t="shared" si="1"/>
        <v>3.3283018867924472</v>
      </c>
      <c r="F36">
        <f t="shared" si="2"/>
        <v>407.96398718405084</v>
      </c>
      <c r="G36">
        <f t="shared" si="3"/>
        <v>15024.437897630651</v>
      </c>
      <c r="H36">
        <v>265.60000000000002</v>
      </c>
      <c r="I36">
        <f t="shared" si="4"/>
        <v>20.069218466927133</v>
      </c>
      <c r="J36">
        <f t="shared" si="5"/>
        <v>-2.6692184669271342</v>
      </c>
      <c r="K36">
        <f t="shared" si="6"/>
        <v>7.1247272241848405</v>
      </c>
      <c r="L36">
        <f t="shared" si="7"/>
        <v>3.3283018867924472</v>
      </c>
      <c r="M36">
        <f t="shared" si="8"/>
        <v>11.077593449626164</v>
      </c>
      <c r="P36">
        <f>P33/2</f>
        <v>5.0000000000000001E-3</v>
      </c>
      <c r="S36">
        <v>17.2</v>
      </c>
      <c r="T36">
        <f t="shared" si="9"/>
        <v>7.915079278635762</v>
      </c>
      <c r="U36">
        <v>17.2</v>
      </c>
      <c r="V36">
        <v>5.9</v>
      </c>
      <c r="W36">
        <f t="shared" si="10"/>
        <v>2.0150792786357616</v>
      </c>
      <c r="AI36">
        <v>265.60000000000002</v>
      </c>
      <c r="AJ36">
        <f t="shared" si="11"/>
        <v>22.270959389776309</v>
      </c>
      <c r="AK36">
        <v>265.60000000000002</v>
      </c>
      <c r="AL36">
        <f t="shared" si="12"/>
        <v>17.867477544077964</v>
      </c>
      <c r="AM36">
        <v>265.60000000000002</v>
      </c>
      <c r="AN36">
        <v>20.069218466927133</v>
      </c>
    </row>
    <row r="37" spans="2:40" x14ac:dyDescent="0.3">
      <c r="B37">
        <v>95.7</v>
      </c>
      <c r="C37">
        <v>9.5</v>
      </c>
      <c r="D37">
        <f t="shared" si="0"/>
        <v>-47.325786163521954</v>
      </c>
      <c r="E37">
        <f t="shared" si="1"/>
        <v>-4.5716981132075514</v>
      </c>
      <c r="F37">
        <f t="shared" si="2"/>
        <v>216.35920730983736</v>
      </c>
      <c r="G37">
        <f t="shared" si="3"/>
        <v>2239.7300359954061</v>
      </c>
      <c r="H37">
        <v>95.7</v>
      </c>
      <c r="I37">
        <f t="shared" si="4"/>
        <v>11.756061268494348</v>
      </c>
      <c r="J37">
        <f t="shared" si="5"/>
        <v>-2.2560612684943475</v>
      </c>
      <c r="K37">
        <f t="shared" si="6"/>
        <v>5.0898124472003241</v>
      </c>
      <c r="L37">
        <f t="shared" si="7"/>
        <v>-4.5716981132075514</v>
      </c>
      <c r="M37">
        <f t="shared" si="8"/>
        <v>20.900423638305487</v>
      </c>
      <c r="O37" t="s">
        <v>108</v>
      </c>
      <c r="P37" s="9">
        <v>2.8490000000000002</v>
      </c>
      <c r="S37">
        <v>166.8</v>
      </c>
      <c r="T37">
        <f t="shared" si="9"/>
        <v>15.234963427461805</v>
      </c>
      <c r="U37">
        <v>166.8</v>
      </c>
      <c r="V37">
        <v>19.600000000000001</v>
      </c>
      <c r="W37">
        <f t="shared" si="10"/>
        <v>-4.3650365725381963</v>
      </c>
      <c r="AI37">
        <v>95.7</v>
      </c>
      <c r="AJ37">
        <f t="shared" si="11"/>
        <v>12.54938433444565</v>
      </c>
      <c r="AK37">
        <v>95.7</v>
      </c>
      <c r="AL37">
        <f t="shared" si="12"/>
        <v>10.962738202543045</v>
      </c>
      <c r="AM37">
        <v>95.7</v>
      </c>
      <c r="AN37">
        <v>11.756061268494348</v>
      </c>
    </row>
    <row r="38" spans="2:40" x14ac:dyDescent="0.3">
      <c r="B38">
        <v>290.7</v>
      </c>
      <c r="C38">
        <v>12.8</v>
      </c>
      <c r="D38">
        <f t="shared" si="0"/>
        <v>147.67421383647803</v>
      </c>
      <c r="E38">
        <f t="shared" si="1"/>
        <v>-1.2716981132075507</v>
      </c>
      <c r="F38">
        <f t="shared" si="2"/>
        <v>-187.79701910525748</v>
      </c>
      <c r="G38">
        <f t="shared" si="3"/>
        <v>21807.67343222184</v>
      </c>
      <c r="H38">
        <v>290.7</v>
      </c>
      <c r="I38">
        <f t="shared" si="4"/>
        <v>21.297354109544337</v>
      </c>
      <c r="J38">
        <f t="shared" si="5"/>
        <v>-8.4973541095443359</v>
      </c>
      <c r="K38">
        <f t="shared" si="6"/>
        <v>72.20502686299001</v>
      </c>
      <c r="L38">
        <f t="shared" si="7"/>
        <v>-1.2716981132075507</v>
      </c>
      <c r="M38">
        <f t="shared" si="8"/>
        <v>1.6172160911356444</v>
      </c>
      <c r="O38" t="s">
        <v>106</v>
      </c>
      <c r="S38">
        <v>149.69999999999999</v>
      </c>
      <c r="T38">
        <f t="shared" si="9"/>
        <v>14.398265439862037</v>
      </c>
      <c r="U38">
        <v>149.69999999999999</v>
      </c>
      <c r="V38">
        <v>17.3</v>
      </c>
      <c r="W38">
        <f t="shared" si="10"/>
        <v>-2.9017345601379638</v>
      </c>
      <c r="AI38">
        <v>290.7</v>
      </c>
      <c r="AJ38">
        <f t="shared" si="11"/>
        <v>23.707166181352523</v>
      </c>
      <c r="AK38">
        <v>290.7</v>
      </c>
      <c r="AL38">
        <f t="shared" si="12"/>
        <v>18.88754203773615</v>
      </c>
      <c r="AM38">
        <v>290.7</v>
      </c>
      <c r="AN38">
        <v>21.297354109544337</v>
      </c>
    </row>
    <row r="39" spans="2:40" x14ac:dyDescent="0.3">
      <c r="B39">
        <v>266.89999999999998</v>
      </c>
      <c r="C39">
        <v>25.4</v>
      </c>
      <c r="D39">
        <f t="shared" si="0"/>
        <v>123.87421383647802</v>
      </c>
      <c r="E39">
        <f t="shared" si="1"/>
        <v>11.328301886792447</v>
      </c>
      <c r="F39">
        <f t="shared" si="2"/>
        <v>1403.284490328705</v>
      </c>
      <c r="G39">
        <f t="shared" si="3"/>
        <v>15344.820853605483</v>
      </c>
      <c r="H39">
        <v>266.89999999999998</v>
      </c>
      <c r="I39">
        <f t="shared" si="4"/>
        <v>20.132827085867465</v>
      </c>
      <c r="J39">
        <f t="shared" si="5"/>
        <v>5.2671729141325336</v>
      </c>
      <c r="K39">
        <f t="shared" si="6"/>
        <v>27.743110507371405</v>
      </c>
      <c r="L39">
        <f t="shared" si="7"/>
        <v>11.328301886792447</v>
      </c>
      <c r="M39">
        <f t="shared" si="8"/>
        <v>128.33042363830532</v>
      </c>
      <c r="S39">
        <v>38.200000000000003</v>
      </c>
      <c r="T39">
        <f t="shared" si="9"/>
        <v>8.9426031230565304</v>
      </c>
      <c r="U39">
        <v>38.200000000000003</v>
      </c>
      <c r="V39">
        <v>7.6</v>
      </c>
      <c r="W39">
        <f t="shared" si="10"/>
        <v>1.3426031230565307</v>
      </c>
      <c r="AI39">
        <v>266.89999999999998</v>
      </c>
      <c r="AJ39">
        <f t="shared" si="11"/>
        <v>22.345344602089018</v>
      </c>
      <c r="AK39">
        <v>266.89999999999998</v>
      </c>
      <c r="AL39">
        <f t="shared" si="12"/>
        <v>17.920309569645916</v>
      </c>
      <c r="AM39">
        <v>266.89999999999998</v>
      </c>
      <c r="AN39">
        <v>20.132827085867465</v>
      </c>
    </row>
    <row r="40" spans="2:40" x14ac:dyDescent="0.3">
      <c r="B40">
        <v>74.7</v>
      </c>
      <c r="C40">
        <v>14.7</v>
      </c>
      <c r="D40">
        <f t="shared" si="0"/>
        <v>-68.325786163521954</v>
      </c>
      <c r="E40">
        <f t="shared" si="1"/>
        <v>0.62830188679244792</v>
      </c>
      <c r="F40">
        <f t="shared" si="2"/>
        <v>-42.929220363118176</v>
      </c>
      <c r="G40">
        <f t="shared" si="3"/>
        <v>4668.4130548633284</v>
      </c>
      <c r="H40">
        <v>74.7</v>
      </c>
      <c r="I40">
        <f t="shared" si="4"/>
        <v>10.728537424073579</v>
      </c>
      <c r="J40">
        <f t="shared" si="5"/>
        <v>3.9714625759264202</v>
      </c>
      <c r="K40">
        <f t="shared" si="6"/>
        <v>15.772514991984117</v>
      </c>
      <c r="L40">
        <f t="shared" si="7"/>
        <v>0.62830188679244792</v>
      </c>
      <c r="M40">
        <f t="shared" si="8"/>
        <v>0.39476326094695002</v>
      </c>
      <c r="O40" t="s">
        <v>107</v>
      </c>
      <c r="S40">
        <v>94.2</v>
      </c>
      <c r="T40">
        <f t="shared" si="9"/>
        <v>11.682666708178578</v>
      </c>
      <c r="U40">
        <v>94.2</v>
      </c>
      <c r="V40">
        <v>9.6999999999999993</v>
      </c>
      <c r="W40">
        <f t="shared" si="10"/>
        <v>1.9826667081785789</v>
      </c>
      <c r="AI40">
        <v>74.7</v>
      </c>
      <c r="AJ40">
        <f t="shared" si="11"/>
        <v>11.34777705862491</v>
      </c>
      <c r="AK40">
        <v>74.7</v>
      </c>
      <c r="AL40">
        <f t="shared" si="12"/>
        <v>10.10929778952225</v>
      </c>
      <c r="AM40">
        <v>74.7</v>
      </c>
      <c r="AN40">
        <v>10.728537424073579</v>
      </c>
    </row>
    <row r="41" spans="2:40" x14ac:dyDescent="0.3">
      <c r="B41">
        <v>43.1</v>
      </c>
      <c r="C41">
        <v>10.1</v>
      </c>
      <c r="D41">
        <f t="shared" si="0"/>
        <v>-99.925786163521963</v>
      </c>
      <c r="E41">
        <f t="shared" si="1"/>
        <v>-3.9716981132075517</v>
      </c>
      <c r="F41">
        <f t="shared" si="2"/>
        <v>396.87505636644147</v>
      </c>
      <c r="G41">
        <f t="shared" si="3"/>
        <v>9985.1627403979164</v>
      </c>
      <c r="H41">
        <v>43.1</v>
      </c>
      <c r="I41">
        <f t="shared" si="4"/>
        <v>9.1823586867547089</v>
      </c>
      <c r="J41">
        <f t="shared" si="5"/>
        <v>0.91764131324529075</v>
      </c>
      <c r="K41">
        <f t="shared" si="6"/>
        <v>0.84206557977454177</v>
      </c>
      <c r="L41">
        <f t="shared" si="7"/>
        <v>-3.9716981132075517</v>
      </c>
      <c r="M41">
        <f t="shared" si="8"/>
        <v>15.774385902456427</v>
      </c>
      <c r="O41" t="s">
        <v>100</v>
      </c>
      <c r="S41">
        <v>177</v>
      </c>
      <c r="T41">
        <f t="shared" si="9"/>
        <v>15.734046437609036</v>
      </c>
      <c r="U41">
        <v>177</v>
      </c>
      <c r="V41">
        <v>12.8</v>
      </c>
      <c r="W41">
        <f t="shared" si="10"/>
        <v>2.9340464376090356</v>
      </c>
      <c r="AI41">
        <v>43.1</v>
      </c>
      <c r="AJ41">
        <f t="shared" si="11"/>
        <v>9.5396442054851285</v>
      </c>
      <c r="AK41">
        <v>43.1</v>
      </c>
      <c r="AL41">
        <f t="shared" si="12"/>
        <v>8.8250731680242893</v>
      </c>
      <c r="AM41">
        <v>43.1</v>
      </c>
      <c r="AN41">
        <v>9.1823586867547089</v>
      </c>
    </row>
    <row r="42" spans="2:40" x14ac:dyDescent="0.3">
      <c r="B42">
        <v>228</v>
      </c>
      <c r="C42">
        <v>21.5</v>
      </c>
      <c r="D42">
        <f t="shared" si="0"/>
        <v>84.974213836478043</v>
      </c>
      <c r="E42">
        <f t="shared" si="1"/>
        <v>7.4283018867924486</v>
      </c>
      <c r="F42">
        <f t="shared" si="2"/>
        <v>631.21411297021484</v>
      </c>
      <c r="G42">
        <f t="shared" si="3"/>
        <v>7220.6170171274962</v>
      </c>
      <c r="H42">
        <v>228</v>
      </c>
      <c r="I42">
        <f t="shared" si="4"/>
        <v>18.229461488345187</v>
      </c>
      <c r="J42">
        <f t="shared" si="5"/>
        <v>3.2705385116548129</v>
      </c>
      <c r="K42">
        <f t="shared" si="6"/>
        <v>10.696422156217279</v>
      </c>
      <c r="L42">
        <f t="shared" si="7"/>
        <v>7.4283018867924486</v>
      </c>
      <c r="M42">
        <f t="shared" si="8"/>
        <v>55.17966892132425</v>
      </c>
      <c r="O42">
        <f>P3+(P37*P30)</f>
        <v>5.7219394086701923E-2</v>
      </c>
      <c r="S42">
        <v>283.60000000000002</v>
      </c>
      <c r="T42">
        <f t="shared" si="9"/>
        <v>20.949953190716364</v>
      </c>
      <c r="U42">
        <v>283.60000000000002</v>
      </c>
      <c r="V42">
        <v>25.5</v>
      </c>
      <c r="W42">
        <f t="shared" si="10"/>
        <v>-4.5500468092836357</v>
      </c>
      <c r="AI42">
        <v>228</v>
      </c>
      <c r="AJ42">
        <f t="shared" si="11"/>
        <v>20.119510172116314</v>
      </c>
      <c r="AK42">
        <v>228</v>
      </c>
      <c r="AL42">
        <f t="shared" si="12"/>
        <v>16.33941280457406</v>
      </c>
      <c r="AM42">
        <v>228</v>
      </c>
      <c r="AN42">
        <v>18.229461488345187</v>
      </c>
    </row>
    <row r="43" spans="2:40" x14ac:dyDescent="0.3">
      <c r="B43">
        <v>202.5</v>
      </c>
      <c r="C43">
        <v>16.600000000000001</v>
      </c>
      <c r="D43">
        <f t="shared" si="0"/>
        <v>59.474213836478043</v>
      </c>
      <c r="E43">
        <f t="shared" si="1"/>
        <v>2.52830188679245</v>
      </c>
      <c r="F43">
        <f t="shared" si="2"/>
        <v>150.36876705826506</v>
      </c>
      <c r="G43">
        <f t="shared" si="3"/>
        <v>3537.1821114671161</v>
      </c>
      <c r="H43">
        <v>202.5</v>
      </c>
      <c r="I43">
        <f t="shared" si="4"/>
        <v>16.981753962977109</v>
      </c>
      <c r="J43">
        <f t="shared" si="5"/>
        <v>-0.38175396297710762</v>
      </c>
      <c r="K43">
        <f t="shared" si="6"/>
        <v>0.14573608824872686</v>
      </c>
      <c r="L43">
        <f t="shared" si="7"/>
        <v>2.52830188679245</v>
      </c>
      <c r="M43">
        <f t="shared" si="8"/>
        <v>6.392310430758263</v>
      </c>
      <c r="O43">
        <f>P3-(P37*P30)</f>
        <v>4.064001966765695E-2</v>
      </c>
      <c r="S43">
        <v>232.1</v>
      </c>
      <c r="T43">
        <f t="shared" si="9"/>
        <v>18.430073286541621</v>
      </c>
      <c r="U43">
        <v>232.1</v>
      </c>
      <c r="V43">
        <v>13.4</v>
      </c>
      <c r="W43">
        <f t="shared" si="10"/>
        <v>5.0300732865416204</v>
      </c>
      <c r="AI43">
        <v>202.5</v>
      </c>
      <c r="AJ43">
        <f t="shared" si="11"/>
        <v>18.660415622905415</v>
      </c>
      <c r="AK43">
        <v>202.5</v>
      </c>
      <c r="AL43">
        <f t="shared" si="12"/>
        <v>15.303092303048807</v>
      </c>
      <c r="AM43">
        <v>202.5</v>
      </c>
      <c r="AN43">
        <v>16.981753962977109</v>
      </c>
    </row>
    <row r="44" spans="2:40" x14ac:dyDescent="0.3">
      <c r="B44">
        <v>177</v>
      </c>
      <c r="C44">
        <v>17.100000000000001</v>
      </c>
      <c r="D44">
        <f t="shared" si="0"/>
        <v>33.974213836478043</v>
      </c>
      <c r="E44">
        <f t="shared" si="1"/>
        <v>3.02830188679245</v>
      </c>
      <c r="F44">
        <f t="shared" si="2"/>
        <v>102.88417586329662</v>
      </c>
      <c r="G44">
        <f t="shared" si="3"/>
        <v>1154.247205806736</v>
      </c>
      <c r="H44">
        <v>177</v>
      </c>
      <c r="I44">
        <f t="shared" si="4"/>
        <v>15.734046437609036</v>
      </c>
      <c r="J44">
        <f t="shared" si="5"/>
        <v>1.3659535623909651</v>
      </c>
      <c r="K44">
        <f t="shared" si="6"/>
        <v>1.8658291346085683</v>
      </c>
      <c r="L44">
        <f t="shared" si="7"/>
        <v>3.02830188679245</v>
      </c>
      <c r="M44">
        <f t="shared" si="8"/>
        <v>9.170612317550713</v>
      </c>
      <c r="W44">
        <f>AVERAGE(W3:W43)</f>
        <v>1.1987060674923282</v>
      </c>
      <c r="X44" t="s">
        <v>96</v>
      </c>
      <c r="Y44">
        <f>_xlfn.STDEV.P(W3:W43)</f>
        <v>3.5163946437245532</v>
      </c>
      <c r="AI44">
        <v>177</v>
      </c>
      <c r="AJ44">
        <f t="shared" si="11"/>
        <v>17.201321073694515</v>
      </c>
      <c r="AK44">
        <v>177</v>
      </c>
      <c r="AL44">
        <f t="shared" si="12"/>
        <v>14.266771801523555</v>
      </c>
      <c r="AM44">
        <v>177</v>
      </c>
      <c r="AN44">
        <v>15.734046437609036</v>
      </c>
    </row>
    <row r="45" spans="2:40" x14ac:dyDescent="0.3">
      <c r="B45">
        <v>293.60000000000002</v>
      </c>
      <c r="C45">
        <v>20.7</v>
      </c>
      <c r="D45">
        <f t="shared" si="0"/>
        <v>150.57421383647807</v>
      </c>
      <c r="E45">
        <f t="shared" si="1"/>
        <v>6.6283018867924479</v>
      </c>
      <c r="F45">
        <f t="shared" si="2"/>
        <v>998.0513456746171</v>
      </c>
      <c r="G45">
        <f t="shared" si="3"/>
        <v>22672.593872473422</v>
      </c>
      <c r="H45">
        <v>293.60000000000002</v>
      </c>
      <c r="I45">
        <f t="shared" si="4"/>
        <v>21.439250259488158</v>
      </c>
      <c r="J45">
        <f t="shared" si="5"/>
        <v>-0.73925025948815914</v>
      </c>
      <c r="K45">
        <f t="shared" si="6"/>
        <v>0.54649094615331062</v>
      </c>
      <c r="L45">
        <f t="shared" si="7"/>
        <v>6.6283018867924479</v>
      </c>
      <c r="M45">
        <f t="shared" si="8"/>
        <v>43.934385902456327</v>
      </c>
      <c r="AI45">
        <v>293.60000000000002</v>
      </c>
      <c r="AJ45">
        <f t="shared" si="11"/>
        <v>23.87310242420396</v>
      </c>
      <c r="AK45">
        <v>293.60000000000002</v>
      </c>
      <c r="AL45">
        <f t="shared" si="12"/>
        <v>19.005398094772357</v>
      </c>
      <c r="AM45">
        <v>293.60000000000002</v>
      </c>
      <c r="AN45">
        <v>21.439250259488158</v>
      </c>
    </row>
    <row r="46" spans="2:40" x14ac:dyDescent="0.3">
      <c r="B46">
        <v>206.9</v>
      </c>
      <c r="C46">
        <v>12.9</v>
      </c>
      <c r="D46">
        <f t="shared" si="0"/>
        <v>63.874213836478049</v>
      </c>
      <c r="E46">
        <f t="shared" si="1"/>
        <v>-1.171698113207551</v>
      </c>
      <c r="F46">
        <f t="shared" si="2"/>
        <v>-74.841295834816975</v>
      </c>
      <c r="G46">
        <f t="shared" si="3"/>
        <v>4079.9151932281238</v>
      </c>
      <c r="H46">
        <v>206.9</v>
      </c>
      <c r="I46">
        <f t="shared" si="4"/>
        <v>17.1970446732367</v>
      </c>
      <c r="J46">
        <f t="shared" si="5"/>
        <v>-4.2970446732366998</v>
      </c>
      <c r="K46">
        <f t="shared" si="6"/>
        <v>18.464592923791898</v>
      </c>
      <c r="L46">
        <f t="shared" si="7"/>
        <v>-1.171698113207551</v>
      </c>
      <c r="M46">
        <f t="shared" si="8"/>
        <v>1.372876468494135</v>
      </c>
      <c r="AI46">
        <v>206.9</v>
      </c>
      <c r="AJ46">
        <f t="shared" si="11"/>
        <v>18.912180956886903</v>
      </c>
      <c r="AK46">
        <v>206.9</v>
      </c>
      <c r="AL46">
        <f t="shared" si="12"/>
        <v>15.481908389586499</v>
      </c>
      <c r="AM46">
        <v>206.9</v>
      </c>
      <c r="AN46">
        <v>17.1970446732367</v>
      </c>
    </row>
    <row r="47" spans="2:40" x14ac:dyDescent="0.3">
      <c r="B47">
        <v>25.1</v>
      </c>
      <c r="C47">
        <v>8.5</v>
      </c>
      <c r="D47">
        <f t="shared" si="0"/>
        <v>-117.92578616352196</v>
      </c>
      <c r="E47">
        <f t="shared" si="1"/>
        <v>-5.5716981132075514</v>
      </c>
      <c r="F47">
        <f t="shared" si="2"/>
        <v>657.04688026581243</v>
      </c>
      <c r="G47">
        <f t="shared" si="3"/>
        <v>13906.491042284708</v>
      </c>
      <c r="H47">
        <v>25.1</v>
      </c>
      <c r="I47">
        <f t="shared" si="4"/>
        <v>8.3016239629654791</v>
      </c>
      <c r="J47">
        <f t="shared" si="5"/>
        <v>0.19837603703452089</v>
      </c>
      <c r="K47">
        <f t="shared" si="6"/>
        <v>3.9353052069521603E-2</v>
      </c>
      <c r="L47">
        <f t="shared" si="7"/>
        <v>-5.5716981132075514</v>
      </c>
      <c r="M47">
        <f t="shared" si="8"/>
        <v>31.043819864720589</v>
      </c>
      <c r="O47" t="s">
        <v>113</v>
      </c>
      <c r="AI47">
        <v>25.1</v>
      </c>
      <c r="AJ47">
        <f t="shared" si="11"/>
        <v>8.5096951119244935</v>
      </c>
      <c r="AK47">
        <v>25.1</v>
      </c>
      <c r="AL47">
        <f t="shared" si="12"/>
        <v>8.0935528140064648</v>
      </c>
      <c r="AM47">
        <v>25.1</v>
      </c>
      <c r="AN47">
        <v>8.3016239629654791</v>
      </c>
    </row>
    <row r="48" spans="2:40" x14ac:dyDescent="0.3">
      <c r="B48">
        <v>175.1</v>
      </c>
      <c r="C48">
        <v>14.9</v>
      </c>
      <c r="D48">
        <f t="shared" si="0"/>
        <v>32.074213836478037</v>
      </c>
      <c r="E48">
        <f t="shared" si="1"/>
        <v>0.82830188679244898</v>
      </c>
      <c r="F48">
        <f t="shared" si="2"/>
        <v>26.567131838139233</v>
      </c>
      <c r="G48">
        <f t="shared" si="3"/>
        <v>1028.7551932281192</v>
      </c>
      <c r="H48">
        <v>175.1</v>
      </c>
      <c r="I48">
        <f t="shared" si="4"/>
        <v>15.641079994542395</v>
      </c>
      <c r="J48">
        <f t="shared" si="5"/>
        <v>-0.74107999454239426</v>
      </c>
      <c r="K48">
        <f t="shared" si="6"/>
        <v>0.54919955831095513</v>
      </c>
      <c r="L48">
        <f t="shared" si="7"/>
        <v>0.82830188679244898</v>
      </c>
      <c r="M48">
        <f t="shared" si="8"/>
        <v>0.68608401566393096</v>
      </c>
      <c r="AI48">
        <v>175.1</v>
      </c>
      <c r="AJ48">
        <f t="shared" si="11"/>
        <v>17.092604224929779</v>
      </c>
      <c r="AK48">
        <v>175.1</v>
      </c>
      <c r="AL48">
        <f t="shared" si="12"/>
        <v>14.189555764155006</v>
      </c>
      <c r="AM48">
        <v>175.1</v>
      </c>
      <c r="AN48">
        <v>15.641079994542395</v>
      </c>
    </row>
    <row r="49" spans="2:40" x14ac:dyDescent="0.3">
      <c r="B49">
        <v>89.7</v>
      </c>
      <c r="C49">
        <v>10.6</v>
      </c>
      <c r="D49">
        <f t="shared" si="0"/>
        <v>-53.325786163521954</v>
      </c>
      <c r="E49">
        <f t="shared" si="1"/>
        <v>-3.4716981132075517</v>
      </c>
      <c r="F49">
        <f t="shared" si="2"/>
        <v>185.13103120920854</v>
      </c>
      <c r="G49">
        <f t="shared" si="3"/>
        <v>2843.6394699576695</v>
      </c>
      <c r="H49">
        <v>89.7</v>
      </c>
      <c r="I49">
        <f t="shared" si="4"/>
        <v>11.462483027231272</v>
      </c>
      <c r="J49">
        <f t="shared" si="5"/>
        <v>-0.86248302723127246</v>
      </c>
      <c r="K49">
        <f t="shared" si="6"/>
        <v>0.74387697226201988</v>
      </c>
      <c r="L49">
        <f t="shared" si="7"/>
        <v>-3.4716981132075517</v>
      </c>
      <c r="M49">
        <f t="shared" si="8"/>
        <v>12.052687789248875</v>
      </c>
      <c r="AI49">
        <v>89.7</v>
      </c>
      <c r="AJ49">
        <f t="shared" si="11"/>
        <v>12.206067969925439</v>
      </c>
      <c r="AK49">
        <v>89.7</v>
      </c>
      <c r="AL49">
        <f t="shared" si="12"/>
        <v>10.718898084537104</v>
      </c>
      <c r="AM49">
        <v>89.7</v>
      </c>
      <c r="AN49">
        <v>11.462483027231272</v>
      </c>
    </row>
    <row r="50" spans="2:40" x14ac:dyDescent="0.3">
      <c r="B50">
        <v>239.9</v>
      </c>
      <c r="C50">
        <v>23.2</v>
      </c>
      <c r="D50">
        <f t="shared" si="0"/>
        <v>96.874213836478049</v>
      </c>
      <c r="E50">
        <f t="shared" si="1"/>
        <v>9.1283018867924479</v>
      </c>
      <c r="F50">
        <f t="shared" si="2"/>
        <v>884.29706894505762</v>
      </c>
      <c r="G50">
        <f t="shared" si="3"/>
        <v>9384.6133064356745</v>
      </c>
      <c r="H50">
        <v>239.9</v>
      </c>
      <c r="I50">
        <f t="shared" si="4"/>
        <v>18.811725000183621</v>
      </c>
      <c r="J50">
        <f t="shared" si="5"/>
        <v>4.3882749998163781</v>
      </c>
      <c r="K50">
        <f t="shared" si="6"/>
        <v>19.256957474013433</v>
      </c>
      <c r="L50">
        <f t="shared" si="7"/>
        <v>9.1283018867924479</v>
      </c>
      <c r="M50">
        <f t="shared" si="8"/>
        <v>83.325895336418569</v>
      </c>
      <c r="O50" t="s">
        <v>114</v>
      </c>
      <c r="AI50">
        <v>239.9</v>
      </c>
      <c r="AJ50">
        <f t="shared" si="11"/>
        <v>20.800420961748067</v>
      </c>
      <c r="AK50">
        <v>239.9</v>
      </c>
      <c r="AL50">
        <f t="shared" si="12"/>
        <v>16.823029038619175</v>
      </c>
      <c r="AM50">
        <v>239.9</v>
      </c>
      <c r="AN50">
        <v>18.811725000183621</v>
      </c>
    </row>
    <row r="51" spans="2:40" x14ac:dyDescent="0.3">
      <c r="B51">
        <v>227.2</v>
      </c>
      <c r="C51">
        <v>14.8</v>
      </c>
      <c r="D51">
        <f t="shared" si="0"/>
        <v>84.174213836478032</v>
      </c>
      <c r="E51">
        <f t="shared" si="1"/>
        <v>0.72830188679244934</v>
      </c>
      <c r="F51">
        <f t="shared" si="2"/>
        <v>61.304238756378048</v>
      </c>
      <c r="G51">
        <f t="shared" si="3"/>
        <v>7085.2982749891298</v>
      </c>
      <c r="H51">
        <v>227.2</v>
      </c>
      <c r="I51">
        <f t="shared" si="4"/>
        <v>18.190317722843442</v>
      </c>
      <c r="J51">
        <f t="shared" si="5"/>
        <v>-3.3903177228434416</v>
      </c>
      <c r="K51">
        <f t="shared" si="6"/>
        <v>11.49425426182634</v>
      </c>
      <c r="L51">
        <f t="shared" si="7"/>
        <v>0.72830188679244934</v>
      </c>
      <c r="M51">
        <f t="shared" si="8"/>
        <v>0.5304236383054417</v>
      </c>
      <c r="AI51">
        <v>227.2</v>
      </c>
      <c r="AJ51">
        <f t="shared" si="11"/>
        <v>20.073734656846952</v>
      </c>
      <c r="AK51">
        <v>227.2</v>
      </c>
      <c r="AL51">
        <f t="shared" si="12"/>
        <v>16.306900788839933</v>
      </c>
      <c r="AM51">
        <v>227.2</v>
      </c>
      <c r="AN51">
        <v>18.190317722843442</v>
      </c>
    </row>
    <row r="52" spans="2:40" x14ac:dyDescent="0.3">
      <c r="B52">
        <v>66.900000000000006</v>
      </c>
      <c r="C52">
        <v>9.6999999999999993</v>
      </c>
      <c r="D52">
        <f t="shared" si="0"/>
        <v>-76.125786163521951</v>
      </c>
      <c r="E52">
        <f t="shared" si="1"/>
        <v>-4.3716981132075521</v>
      </c>
      <c r="F52">
        <f t="shared" si="2"/>
        <v>332.79895573751048</v>
      </c>
      <c r="G52">
        <f t="shared" si="3"/>
        <v>5795.13531901427</v>
      </c>
      <c r="H52">
        <v>66.900000000000006</v>
      </c>
      <c r="I52">
        <f t="shared" si="4"/>
        <v>10.346885710431579</v>
      </c>
      <c r="J52">
        <f t="shared" si="5"/>
        <v>-0.6468857104315795</v>
      </c>
      <c r="K52">
        <f t="shared" si="6"/>
        <v>0.41846112236056932</v>
      </c>
      <c r="L52">
        <f t="shared" si="7"/>
        <v>-4.3716981132075521</v>
      </c>
      <c r="M52">
        <f t="shared" si="8"/>
        <v>19.11174439302247</v>
      </c>
      <c r="AI52">
        <v>66.900000000000006</v>
      </c>
      <c r="AJ52">
        <f t="shared" si="11"/>
        <v>10.901465784748634</v>
      </c>
      <c r="AK52">
        <v>66.900000000000006</v>
      </c>
      <c r="AL52">
        <f t="shared" si="12"/>
        <v>9.7923056361145253</v>
      </c>
      <c r="AM52">
        <v>66.900000000000006</v>
      </c>
      <c r="AN52">
        <v>10.346885710431579</v>
      </c>
    </row>
    <row r="53" spans="2:40" x14ac:dyDescent="0.3">
      <c r="B53">
        <v>199.8</v>
      </c>
      <c r="C53">
        <v>11.4</v>
      </c>
      <c r="D53">
        <f t="shared" si="0"/>
        <v>56.774213836478054</v>
      </c>
      <c r="E53">
        <f t="shared" si="1"/>
        <v>-2.671698113207551</v>
      </c>
      <c r="F53">
        <f t="shared" si="2"/>
        <v>-151.68355998576047</v>
      </c>
      <c r="G53">
        <f t="shared" si="3"/>
        <v>3223.3113567501364</v>
      </c>
      <c r="H53">
        <v>199.8</v>
      </c>
      <c r="I53">
        <f t="shared" si="4"/>
        <v>16.849643754408728</v>
      </c>
      <c r="J53">
        <f t="shared" si="5"/>
        <v>-5.4496437544087275</v>
      </c>
      <c r="K53">
        <f t="shared" si="6"/>
        <v>29.69861704996605</v>
      </c>
      <c r="L53">
        <f t="shared" si="7"/>
        <v>-2.671698113207551</v>
      </c>
      <c r="M53">
        <f t="shared" si="8"/>
        <v>7.1379708081167879</v>
      </c>
      <c r="O53" t="s">
        <v>115</v>
      </c>
      <c r="P53" t="s">
        <v>116</v>
      </c>
      <c r="AI53">
        <v>199.8</v>
      </c>
      <c r="AJ53">
        <f t="shared" si="11"/>
        <v>18.50592325887132</v>
      </c>
      <c r="AK53">
        <v>199.8</v>
      </c>
      <c r="AL53">
        <f t="shared" si="12"/>
        <v>15.193364249946134</v>
      </c>
      <c r="AM53">
        <v>199.8</v>
      </c>
      <c r="AN53">
        <v>16.849643754408728</v>
      </c>
    </row>
    <row r="54" spans="2:40" x14ac:dyDescent="0.3">
      <c r="B54">
        <v>100.4</v>
      </c>
      <c r="C54">
        <v>10.7</v>
      </c>
      <c r="D54">
        <f t="shared" si="0"/>
        <v>-42.625786163521951</v>
      </c>
      <c r="E54">
        <f t="shared" si="1"/>
        <v>-3.3716981132075521</v>
      </c>
      <c r="F54">
        <f t="shared" si="2"/>
        <v>143.72128278153554</v>
      </c>
      <c r="G54">
        <f t="shared" si="3"/>
        <v>1816.9576460582994</v>
      </c>
      <c r="H54">
        <v>100.4</v>
      </c>
      <c r="I54">
        <f t="shared" si="4"/>
        <v>11.986030890817091</v>
      </c>
      <c r="J54">
        <f t="shared" si="5"/>
        <v>-1.2860308908170914</v>
      </c>
      <c r="K54">
        <f t="shared" si="6"/>
        <v>1.6538754521358017</v>
      </c>
      <c r="L54">
        <f t="shared" si="7"/>
        <v>-3.3716981132075521</v>
      </c>
      <c r="M54">
        <f t="shared" si="8"/>
        <v>11.368348166607367</v>
      </c>
      <c r="P54" t="s">
        <v>117</v>
      </c>
      <c r="AI54">
        <v>100.4</v>
      </c>
      <c r="AJ54">
        <f t="shared" si="11"/>
        <v>12.818315486653148</v>
      </c>
      <c r="AK54">
        <v>100.4</v>
      </c>
      <c r="AL54">
        <f t="shared" si="12"/>
        <v>11.153746294981033</v>
      </c>
      <c r="AM54">
        <v>100.4</v>
      </c>
      <c r="AN54">
        <v>11.986030890817091</v>
      </c>
    </row>
    <row r="55" spans="2:40" x14ac:dyDescent="0.3">
      <c r="B55">
        <v>216.4</v>
      </c>
      <c r="C55">
        <v>22.6</v>
      </c>
      <c r="D55">
        <f t="shared" si="0"/>
        <v>73.374213836478049</v>
      </c>
      <c r="E55">
        <f t="shared" si="1"/>
        <v>8.52830188679245</v>
      </c>
      <c r="F55">
        <f t="shared" si="2"/>
        <v>625.75744630354848</v>
      </c>
      <c r="G55">
        <f t="shared" si="3"/>
        <v>5383.7752561212064</v>
      </c>
      <c r="H55">
        <v>216.4</v>
      </c>
      <c r="I55">
        <f t="shared" si="4"/>
        <v>17.661876888569907</v>
      </c>
      <c r="J55">
        <f t="shared" si="5"/>
        <v>4.9381231114300945</v>
      </c>
      <c r="K55">
        <f t="shared" si="6"/>
        <v>24.385059863640038</v>
      </c>
      <c r="L55">
        <f t="shared" si="7"/>
        <v>8.52830188679245</v>
      </c>
      <c r="M55">
        <f t="shared" si="8"/>
        <v>72.731933072267665</v>
      </c>
      <c r="O55" t="s">
        <v>118</v>
      </c>
      <c r="P55" t="s">
        <v>119</v>
      </c>
      <c r="AI55">
        <v>216.4</v>
      </c>
      <c r="AJ55">
        <f t="shared" si="11"/>
        <v>19.455765200710573</v>
      </c>
      <c r="AK55">
        <v>216.4</v>
      </c>
      <c r="AL55">
        <f t="shared" si="12"/>
        <v>15.867988576429239</v>
      </c>
      <c r="AM55">
        <v>216.4</v>
      </c>
      <c r="AN55">
        <v>17.661876888569907</v>
      </c>
    </row>
    <row r="56" spans="2:40" x14ac:dyDescent="0.3">
      <c r="B56">
        <v>182.6</v>
      </c>
      <c r="C56">
        <v>21.2</v>
      </c>
      <c r="D56">
        <f t="shared" si="0"/>
        <v>39.574213836478037</v>
      </c>
      <c r="E56">
        <f t="shared" si="1"/>
        <v>7.1283018867924479</v>
      </c>
      <c r="F56">
        <f t="shared" si="2"/>
        <v>282.09694315889419</v>
      </c>
      <c r="G56">
        <f t="shared" si="3"/>
        <v>1566.1184007752897</v>
      </c>
      <c r="H56">
        <v>182.6</v>
      </c>
      <c r="I56">
        <f t="shared" si="4"/>
        <v>16.008052796121241</v>
      </c>
      <c r="J56">
        <f t="shared" si="5"/>
        <v>5.1919472038787582</v>
      </c>
      <c r="K56">
        <f t="shared" si="6"/>
        <v>26.956315767864456</v>
      </c>
      <c r="L56">
        <f t="shared" si="7"/>
        <v>7.1283018867924479</v>
      </c>
      <c r="M56">
        <f t="shared" si="8"/>
        <v>50.81268778924877</v>
      </c>
      <c r="P56" t="s">
        <v>120</v>
      </c>
      <c r="AI56">
        <v>182.6</v>
      </c>
      <c r="AJ56">
        <f t="shared" si="11"/>
        <v>17.521749680580044</v>
      </c>
      <c r="AK56">
        <v>182.6</v>
      </c>
      <c r="AL56">
        <f t="shared" si="12"/>
        <v>14.494355911662435</v>
      </c>
      <c r="AM56">
        <v>182.6</v>
      </c>
      <c r="AN56">
        <v>16.008052796121241</v>
      </c>
    </row>
    <row r="57" spans="2:40" x14ac:dyDescent="0.3">
      <c r="B57">
        <v>262.7</v>
      </c>
      <c r="C57">
        <v>20.2</v>
      </c>
      <c r="D57">
        <f t="shared" si="0"/>
        <v>119.67421383647803</v>
      </c>
      <c r="E57">
        <f t="shared" si="1"/>
        <v>6.1283018867924479</v>
      </c>
      <c r="F57">
        <f t="shared" si="2"/>
        <v>733.39971045449124</v>
      </c>
      <c r="G57">
        <f t="shared" si="3"/>
        <v>14321.91745737907</v>
      </c>
      <c r="H57">
        <v>262.7</v>
      </c>
      <c r="I57">
        <f t="shared" si="4"/>
        <v>19.927322316983314</v>
      </c>
      <c r="J57">
        <f t="shared" si="5"/>
        <v>0.27267768301668482</v>
      </c>
      <c r="K57">
        <f t="shared" si="6"/>
        <v>7.4353118815347646E-2</v>
      </c>
      <c r="L57">
        <f t="shared" si="7"/>
        <v>6.1283018867924479</v>
      </c>
      <c r="M57">
        <f t="shared" si="8"/>
        <v>37.556084015663878</v>
      </c>
      <c r="AI57">
        <v>262.7</v>
      </c>
      <c r="AJ57">
        <f t="shared" si="11"/>
        <v>22.105023146924871</v>
      </c>
      <c r="AK57">
        <v>262.7</v>
      </c>
      <c r="AL57">
        <f t="shared" si="12"/>
        <v>17.749621487041757</v>
      </c>
      <c r="AM57">
        <v>262.7</v>
      </c>
      <c r="AN57">
        <v>19.927322316983314</v>
      </c>
    </row>
    <row r="58" spans="2:40" x14ac:dyDescent="0.3">
      <c r="B58">
        <v>198.9</v>
      </c>
      <c r="C58">
        <v>23.7</v>
      </c>
      <c r="D58">
        <f t="shared" si="0"/>
        <v>55.874213836478049</v>
      </c>
      <c r="E58">
        <f t="shared" si="1"/>
        <v>9.6283018867924479</v>
      </c>
      <c r="F58">
        <f t="shared" si="2"/>
        <v>537.97379850480627</v>
      </c>
      <c r="G58">
        <f t="shared" si="3"/>
        <v>3121.927771844475</v>
      </c>
      <c r="H58">
        <v>198.9</v>
      </c>
      <c r="I58">
        <f t="shared" si="4"/>
        <v>16.805607018219266</v>
      </c>
      <c r="J58">
        <f t="shared" si="5"/>
        <v>6.894392981780733</v>
      </c>
      <c r="K58">
        <f t="shared" si="6"/>
        <v>47.532654587227427</v>
      </c>
      <c r="L58">
        <f t="shared" si="7"/>
        <v>9.6283018867924479</v>
      </c>
      <c r="M58">
        <f t="shared" si="8"/>
        <v>92.704197223211011</v>
      </c>
      <c r="O58" t="s">
        <v>121</v>
      </c>
      <c r="Q58" t="s">
        <v>122</v>
      </c>
      <c r="R58">
        <f>P3/P30</f>
        <v>16.816163429297134</v>
      </c>
      <c r="AI58">
        <v>198.9</v>
      </c>
      <c r="AJ58">
        <f t="shared" si="11"/>
        <v>18.454425804193288</v>
      </c>
      <c r="AK58">
        <v>198.9</v>
      </c>
      <c r="AL58">
        <f t="shared" si="12"/>
        <v>15.156788232245242</v>
      </c>
      <c r="AM58">
        <v>198.9</v>
      </c>
      <c r="AN58">
        <v>16.805607018219266</v>
      </c>
    </row>
    <row r="59" spans="2:40" x14ac:dyDescent="0.3">
      <c r="B59">
        <v>7.3</v>
      </c>
      <c r="C59">
        <v>5.5</v>
      </c>
      <c r="D59">
        <f t="shared" si="0"/>
        <v>-135.72578616352195</v>
      </c>
      <c r="E59">
        <f t="shared" si="1"/>
        <v>-8.5716981132075514</v>
      </c>
      <c r="F59">
        <f t="shared" si="2"/>
        <v>1163.4004651714727</v>
      </c>
      <c r="G59">
        <f t="shared" si="3"/>
        <v>18421.489029706085</v>
      </c>
      <c r="H59">
        <v>7.3</v>
      </c>
      <c r="I59">
        <f t="shared" si="4"/>
        <v>7.4306751805516855</v>
      </c>
      <c r="J59">
        <f t="shared" si="5"/>
        <v>-1.9306751805516855</v>
      </c>
      <c r="K59">
        <f t="shared" si="6"/>
        <v>3.7275066527982834</v>
      </c>
      <c r="L59">
        <f t="shared" si="7"/>
        <v>-8.5716981132075514</v>
      </c>
      <c r="M59">
        <f t="shared" si="8"/>
        <v>73.474008543965894</v>
      </c>
      <c r="O59" t="s">
        <v>123</v>
      </c>
      <c r="AI59">
        <v>7.3</v>
      </c>
      <c r="AJ59">
        <f t="shared" si="11"/>
        <v>7.491189897181199</v>
      </c>
      <c r="AK59">
        <v>7.3</v>
      </c>
      <c r="AL59">
        <f t="shared" si="12"/>
        <v>7.3701604639221712</v>
      </c>
      <c r="AM59">
        <v>7.3</v>
      </c>
      <c r="AN59">
        <v>7.4306751805516855</v>
      </c>
    </row>
    <row r="60" spans="2:40" x14ac:dyDescent="0.3">
      <c r="B60">
        <v>136.19999999999999</v>
      </c>
      <c r="C60">
        <v>13.2</v>
      </c>
      <c r="D60">
        <f t="shared" si="0"/>
        <v>-6.8257861635219683</v>
      </c>
      <c r="E60">
        <f t="shared" si="1"/>
        <v>-0.87169811320755208</v>
      </c>
      <c r="F60">
        <f t="shared" si="2"/>
        <v>5.950024919900315</v>
      </c>
      <c r="G60">
        <f t="shared" si="3"/>
        <v>46.59135675012795</v>
      </c>
      <c r="H60">
        <v>136.19999999999999</v>
      </c>
      <c r="I60">
        <f t="shared" si="4"/>
        <v>13.737714397020113</v>
      </c>
      <c r="J60">
        <f t="shared" si="5"/>
        <v>-0.53771439702011392</v>
      </c>
      <c r="K60">
        <f t="shared" si="6"/>
        <v>0.28913677276270472</v>
      </c>
      <c r="L60">
        <f t="shared" si="7"/>
        <v>-0.87169811320755208</v>
      </c>
      <c r="M60">
        <f t="shared" si="8"/>
        <v>0.75985760056960627</v>
      </c>
      <c r="O60" t="s">
        <v>124</v>
      </c>
      <c r="P60">
        <v>0.01</v>
      </c>
      <c r="R60" t="s">
        <v>125</v>
      </c>
      <c r="U60" t="s">
        <v>126</v>
      </c>
      <c r="V60">
        <v>5.0000000000000001E-3</v>
      </c>
      <c r="AI60">
        <v>136.19999999999999</v>
      </c>
      <c r="AJ60">
        <f t="shared" si="11"/>
        <v>14.866769794957076</v>
      </c>
      <c r="AK60">
        <v>136.19999999999999</v>
      </c>
      <c r="AL60">
        <f t="shared" si="12"/>
        <v>12.608658999083151</v>
      </c>
      <c r="AM60">
        <v>136.19999999999999</v>
      </c>
      <c r="AN60">
        <v>13.737714397020113</v>
      </c>
    </row>
    <row r="61" spans="2:40" ht="15" thickBot="1" x14ac:dyDescent="0.35">
      <c r="B61">
        <v>210.8</v>
      </c>
      <c r="C61">
        <v>23.8</v>
      </c>
      <c r="D61">
        <f t="shared" si="0"/>
        <v>67.774213836478054</v>
      </c>
      <c r="E61">
        <f t="shared" si="1"/>
        <v>9.7283018867924493</v>
      </c>
      <c r="F61">
        <f t="shared" si="2"/>
        <v>659.32801234128442</v>
      </c>
      <c r="G61">
        <f t="shared" si="3"/>
        <v>4593.344061152653</v>
      </c>
      <c r="H61">
        <v>210.8</v>
      </c>
      <c r="I61">
        <f t="shared" si="4"/>
        <v>17.3878705300577</v>
      </c>
      <c r="J61">
        <f t="shared" si="5"/>
        <v>6.4121294699423004</v>
      </c>
      <c r="K61">
        <f t="shared" si="6"/>
        <v>41.115404339302529</v>
      </c>
      <c r="L61">
        <f t="shared" si="7"/>
        <v>9.7283018867924493</v>
      </c>
      <c r="M61">
        <f t="shared" si="8"/>
        <v>94.639857600569528</v>
      </c>
      <c r="O61" t="s">
        <v>127</v>
      </c>
      <c r="Q61">
        <v>161</v>
      </c>
      <c r="R61" t="s">
        <v>128</v>
      </c>
      <c r="S61">
        <v>159</v>
      </c>
      <c r="AI61">
        <v>210.8</v>
      </c>
      <c r="AJ61">
        <f t="shared" si="11"/>
        <v>19.135336593825041</v>
      </c>
      <c r="AK61">
        <v>210.8</v>
      </c>
      <c r="AL61">
        <f t="shared" si="12"/>
        <v>15.640404466290361</v>
      </c>
      <c r="AM61">
        <v>210.8</v>
      </c>
      <c r="AN61">
        <v>17.3878705300577</v>
      </c>
    </row>
    <row r="62" spans="2:40" ht="15" thickBot="1" x14ac:dyDescent="0.35">
      <c r="B62">
        <v>210.7</v>
      </c>
      <c r="C62">
        <v>18.399999999999999</v>
      </c>
      <c r="D62">
        <f t="shared" si="0"/>
        <v>67.674213836478032</v>
      </c>
      <c r="E62">
        <f t="shared" si="1"/>
        <v>4.3283018867924472</v>
      </c>
      <c r="F62">
        <f t="shared" si="2"/>
        <v>292.9144274356234</v>
      </c>
      <c r="G62">
        <f t="shared" si="3"/>
        <v>4579.7992183853548</v>
      </c>
      <c r="H62">
        <v>210.7</v>
      </c>
      <c r="I62">
        <f t="shared" si="4"/>
        <v>17.382977559369984</v>
      </c>
      <c r="J62">
        <f t="shared" si="5"/>
        <v>1.017022440630015</v>
      </c>
      <c r="K62">
        <f t="shared" si="6"/>
        <v>1.0343346447450323</v>
      </c>
      <c r="L62">
        <f t="shared" si="7"/>
        <v>4.3283018867924472</v>
      </c>
      <c r="M62">
        <f t="shared" si="8"/>
        <v>18.734197223211059</v>
      </c>
      <c r="O62" t="s">
        <v>129</v>
      </c>
      <c r="T62" s="10">
        <v>2.8490000000000002</v>
      </c>
      <c r="U62" t="s">
        <v>130</v>
      </c>
      <c r="AI62">
        <v>210.7</v>
      </c>
      <c r="AJ62">
        <f t="shared" si="11"/>
        <v>19.129614654416372</v>
      </c>
      <c r="AK62">
        <v>210.7</v>
      </c>
      <c r="AL62">
        <f t="shared" si="12"/>
        <v>15.636340464323593</v>
      </c>
      <c r="AM62">
        <v>210.7</v>
      </c>
      <c r="AN62">
        <v>17.382977559369984</v>
      </c>
    </row>
    <row r="63" spans="2:40" x14ac:dyDescent="0.3">
      <c r="B63">
        <v>53.5</v>
      </c>
      <c r="C63">
        <v>8.1</v>
      </c>
      <c r="D63">
        <f t="shared" si="0"/>
        <v>-89.525786163521957</v>
      </c>
      <c r="E63">
        <f t="shared" si="1"/>
        <v>-5.9716981132075517</v>
      </c>
      <c r="F63">
        <f t="shared" si="2"/>
        <v>534.62096831612678</v>
      </c>
      <c r="G63">
        <f t="shared" si="3"/>
        <v>8014.8663881966595</v>
      </c>
      <c r="H63">
        <v>53.5</v>
      </c>
      <c r="I63">
        <f t="shared" si="4"/>
        <v>9.6912276382773754</v>
      </c>
      <c r="J63">
        <f t="shared" si="5"/>
        <v>-1.5912276382773758</v>
      </c>
      <c r="K63">
        <f t="shared" si="6"/>
        <v>2.5320053968177949</v>
      </c>
      <c r="L63">
        <f t="shared" si="7"/>
        <v>-5.9716981132075517</v>
      </c>
      <c r="M63">
        <f t="shared" si="8"/>
        <v>35.66117835528663</v>
      </c>
      <c r="T63">
        <f>R58</f>
        <v>16.816163429297134</v>
      </c>
      <c r="U63" t="s">
        <v>131</v>
      </c>
      <c r="W63" s="3" t="s">
        <v>132</v>
      </c>
      <c r="AI63">
        <v>53.5</v>
      </c>
      <c r="AJ63">
        <f t="shared" si="11"/>
        <v>10.134725903986828</v>
      </c>
      <c r="AK63">
        <v>53.5</v>
      </c>
      <c r="AL63">
        <f t="shared" si="12"/>
        <v>9.247729372567921</v>
      </c>
      <c r="AM63">
        <v>53.5</v>
      </c>
      <c r="AN63">
        <v>9.6912276382773754</v>
      </c>
    </row>
    <row r="64" spans="2:40" x14ac:dyDescent="0.3">
      <c r="B64">
        <v>261.3</v>
      </c>
      <c r="C64">
        <v>24.2</v>
      </c>
      <c r="D64">
        <f t="shared" si="0"/>
        <v>118.27421383647805</v>
      </c>
      <c r="E64">
        <f t="shared" si="1"/>
        <v>10.128301886792448</v>
      </c>
      <c r="F64">
        <f t="shared" si="2"/>
        <v>1197.9169431588941</v>
      </c>
      <c r="G64">
        <f t="shared" si="3"/>
        <v>13988.789658636937</v>
      </c>
      <c r="H64">
        <v>261.3</v>
      </c>
      <c r="I64">
        <f t="shared" si="4"/>
        <v>19.858820727355262</v>
      </c>
      <c r="J64">
        <f t="shared" si="5"/>
        <v>4.3411792726447374</v>
      </c>
      <c r="K64">
        <f t="shared" si="6"/>
        <v>18.845837477240291</v>
      </c>
      <c r="L64">
        <f t="shared" si="7"/>
        <v>10.128301886792448</v>
      </c>
      <c r="M64">
        <f t="shared" si="8"/>
        <v>102.58249911000345</v>
      </c>
      <c r="AI64">
        <v>261.3</v>
      </c>
      <c r="AJ64">
        <f t="shared" si="11"/>
        <v>22.024915995203486</v>
      </c>
      <c r="AK64">
        <v>261.3</v>
      </c>
      <c r="AL64">
        <f t="shared" si="12"/>
        <v>17.692725459507038</v>
      </c>
      <c r="AM64">
        <v>261.3</v>
      </c>
      <c r="AN64">
        <v>19.858820727355262</v>
      </c>
    </row>
    <row r="65" spans="2:40" x14ac:dyDescent="0.3">
      <c r="B65">
        <v>239.3</v>
      </c>
      <c r="C65">
        <v>15.7</v>
      </c>
      <c r="D65">
        <f t="shared" si="0"/>
        <v>96.274213836478054</v>
      </c>
      <c r="E65">
        <f t="shared" si="1"/>
        <v>1.6283018867924479</v>
      </c>
      <c r="F65">
        <f t="shared" si="2"/>
        <v>156.76348403939681</v>
      </c>
      <c r="G65">
        <f t="shared" si="3"/>
        <v>9268.7242498319029</v>
      </c>
      <c r="H65">
        <v>239.3</v>
      </c>
      <c r="I65">
        <f t="shared" si="4"/>
        <v>18.782367176057313</v>
      </c>
      <c r="J65">
        <f t="shared" si="5"/>
        <v>-3.0823671760573141</v>
      </c>
      <c r="K65">
        <f t="shared" si="6"/>
        <v>9.5009874080355416</v>
      </c>
      <c r="L65">
        <f t="shared" si="7"/>
        <v>1.6283018867924479</v>
      </c>
      <c r="M65">
        <f t="shared" si="8"/>
        <v>2.6513670345318459</v>
      </c>
      <c r="S65" s="3">
        <f>-T62</f>
        <v>-2.8490000000000002</v>
      </c>
      <c r="T65" s="3"/>
      <c r="U65" s="3"/>
      <c r="V65" s="3">
        <f>T62</f>
        <v>2.8490000000000002</v>
      </c>
      <c r="W65" s="3"/>
      <c r="X65" s="3">
        <f>T63</f>
        <v>16.816163429297134</v>
      </c>
      <c r="AI65">
        <v>239.3</v>
      </c>
      <c r="AJ65">
        <f t="shared" si="11"/>
        <v>20.766089325296043</v>
      </c>
      <c r="AK65">
        <v>239.3</v>
      </c>
      <c r="AL65">
        <f t="shared" si="12"/>
        <v>16.798645026818583</v>
      </c>
      <c r="AM65">
        <v>239.3</v>
      </c>
      <c r="AN65">
        <v>18.782367176057313</v>
      </c>
    </row>
    <row r="66" spans="2:40" x14ac:dyDescent="0.3">
      <c r="B66">
        <v>102.7</v>
      </c>
      <c r="C66">
        <v>14</v>
      </c>
      <c r="D66">
        <f t="shared" si="0"/>
        <v>-40.325786163521954</v>
      </c>
      <c r="E66">
        <f t="shared" si="1"/>
        <v>-7.1698113207551373E-2</v>
      </c>
      <c r="F66">
        <f t="shared" si="2"/>
        <v>2.8912827815357058</v>
      </c>
      <c r="G66">
        <f t="shared" si="3"/>
        <v>1626.1690297060986</v>
      </c>
      <c r="H66">
        <v>102.7</v>
      </c>
      <c r="I66">
        <f t="shared" si="4"/>
        <v>12.098569216634605</v>
      </c>
      <c r="J66">
        <f t="shared" si="5"/>
        <v>1.9014307833653952</v>
      </c>
      <c r="K66">
        <f t="shared" si="6"/>
        <v>3.6154390239295404</v>
      </c>
      <c r="L66">
        <f t="shared" si="7"/>
        <v>-7.1698113207551373E-2</v>
      </c>
      <c r="M66">
        <f t="shared" si="8"/>
        <v>5.1406194375228529E-3</v>
      </c>
      <c r="AI66">
        <v>102.7</v>
      </c>
      <c r="AJ66">
        <f t="shared" si="11"/>
        <v>12.949920093052562</v>
      </c>
      <c r="AK66">
        <v>102.7</v>
      </c>
      <c r="AL66">
        <f t="shared" si="12"/>
        <v>11.247218340216644</v>
      </c>
      <c r="AM66">
        <v>102.7</v>
      </c>
      <c r="AN66">
        <v>12.098569216634605</v>
      </c>
    </row>
    <row r="67" spans="2:40" x14ac:dyDescent="0.3">
      <c r="B67">
        <v>131.1</v>
      </c>
      <c r="C67">
        <v>18</v>
      </c>
      <c r="D67">
        <f t="shared" si="0"/>
        <v>-11.925786163521963</v>
      </c>
      <c r="E67">
        <f t="shared" si="1"/>
        <v>3.9283018867924486</v>
      </c>
      <c r="F67">
        <f t="shared" si="2"/>
        <v>-46.848088287646604</v>
      </c>
      <c r="G67">
        <f t="shared" si="3"/>
        <v>142.22437561805188</v>
      </c>
      <c r="H67">
        <v>131.1</v>
      </c>
      <c r="I67">
        <f t="shared" si="4"/>
        <v>13.488172891946499</v>
      </c>
      <c r="J67">
        <f t="shared" si="5"/>
        <v>4.5118271080535006</v>
      </c>
      <c r="K67">
        <f t="shared" si="6"/>
        <v>20.356583852966416</v>
      </c>
      <c r="L67">
        <f t="shared" si="7"/>
        <v>3.9283018867924486</v>
      </c>
      <c r="M67">
        <f t="shared" si="8"/>
        <v>15.431555713777112</v>
      </c>
      <c r="W67" t="s">
        <v>133</v>
      </c>
      <c r="AI67">
        <v>131.1</v>
      </c>
      <c r="AJ67">
        <f t="shared" si="11"/>
        <v>14.574950885114898</v>
      </c>
      <c r="AK67">
        <v>131.1</v>
      </c>
      <c r="AL67">
        <f t="shared" si="12"/>
        <v>12.401394898778101</v>
      </c>
      <c r="AM67">
        <v>131.1</v>
      </c>
      <c r="AN67">
        <v>13.488172891946499</v>
      </c>
    </row>
    <row r="68" spans="2:40" x14ac:dyDescent="0.3">
      <c r="B68">
        <v>69</v>
      </c>
      <c r="C68">
        <v>9.3000000000000007</v>
      </c>
      <c r="D68">
        <f t="shared" ref="D68:D131" si="13">B68-$B$204</f>
        <v>-74.025786163521957</v>
      </c>
      <c r="E68">
        <f t="shared" ref="E68:E131" si="14">C68-$C$204</f>
        <v>-4.7716981132075507</v>
      </c>
      <c r="F68">
        <f t="shared" ref="F68:F131" si="15">D68*E68</f>
        <v>353.22870416518333</v>
      </c>
      <c r="G68">
        <f t="shared" ref="G68:G131" si="16">D68^2</f>
        <v>5479.8170171274787</v>
      </c>
      <c r="H68">
        <v>69</v>
      </c>
      <c r="I68">
        <f t="shared" ref="I68:I131" si="17">$P$4+($P$3*B68)</f>
        <v>10.449638094873656</v>
      </c>
      <c r="J68">
        <f t="shared" ref="J68:J131" si="18">C68-I68</f>
        <v>-1.1496380948736551</v>
      </c>
      <c r="K68">
        <f t="shared" ref="K68:K131" si="19">J68^2</f>
        <v>1.3216677491847273</v>
      </c>
      <c r="L68">
        <f t="shared" ref="L68:L131" si="20">C68-$C$204</f>
        <v>-4.7716981132075507</v>
      </c>
      <c r="M68">
        <f t="shared" ref="M68:M131" si="21">L68^2</f>
        <v>22.769102883588499</v>
      </c>
      <c r="W68" t="s">
        <v>134</v>
      </c>
      <c r="AI68">
        <v>69</v>
      </c>
      <c r="AJ68">
        <f t="shared" ref="AJ68:AJ131" si="22">$P$4+($P$5*B68)</f>
        <v>11.021626512330709</v>
      </c>
      <c r="AK68">
        <v>69</v>
      </c>
      <c r="AL68">
        <f t="shared" ref="AL68:AL131" si="23">$P$4+($P$6*B68)</f>
        <v>9.8776496774166045</v>
      </c>
      <c r="AM68">
        <v>69</v>
      </c>
      <c r="AN68">
        <v>10.449638094873656</v>
      </c>
    </row>
    <row r="69" spans="2:40" x14ac:dyDescent="0.3">
      <c r="B69">
        <v>31.5</v>
      </c>
      <c r="C69">
        <v>9.5</v>
      </c>
      <c r="D69">
        <f t="shared" si="13"/>
        <v>-111.52578616352196</v>
      </c>
      <c r="E69">
        <f t="shared" si="14"/>
        <v>-4.5716981132075514</v>
      </c>
      <c r="F69">
        <f t="shared" si="15"/>
        <v>509.86222617776218</v>
      </c>
      <c r="G69">
        <f t="shared" si="16"/>
        <v>12438.000979391625</v>
      </c>
      <c r="H69">
        <v>31.5</v>
      </c>
      <c r="I69">
        <f t="shared" si="17"/>
        <v>8.6147740869794269</v>
      </c>
      <c r="J69">
        <f t="shared" si="18"/>
        <v>0.88522591302057307</v>
      </c>
      <c r="K69">
        <f t="shared" si="19"/>
        <v>0.78362491708310722</v>
      </c>
      <c r="L69">
        <f t="shared" si="20"/>
        <v>-4.5716981132075514</v>
      </c>
      <c r="M69">
        <f t="shared" si="21"/>
        <v>20.900423638305487</v>
      </c>
      <c r="O69" t="s">
        <v>135</v>
      </c>
      <c r="AI69">
        <v>31.5</v>
      </c>
      <c r="AJ69">
        <f t="shared" si="22"/>
        <v>8.8758992340793856</v>
      </c>
      <c r="AK69">
        <v>31.5</v>
      </c>
      <c r="AL69">
        <f t="shared" si="23"/>
        <v>8.35364893987947</v>
      </c>
      <c r="AM69">
        <v>31.5</v>
      </c>
      <c r="AN69">
        <v>8.6147740869794269</v>
      </c>
    </row>
    <row r="70" spans="2:40" x14ac:dyDescent="0.3">
      <c r="B70">
        <v>139.30000000000001</v>
      </c>
      <c r="C70">
        <v>13.4</v>
      </c>
      <c r="D70">
        <f t="shared" si="13"/>
        <v>-3.7257861635219456</v>
      </c>
      <c r="E70">
        <f t="shared" si="14"/>
        <v>-0.67169811320755102</v>
      </c>
      <c r="F70">
        <f t="shared" si="15"/>
        <v>2.502603536252491</v>
      </c>
      <c r="G70">
        <f t="shared" si="16"/>
        <v>13.881482536291578</v>
      </c>
      <c r="H70">
        <v>139.30000000000001</v>
      </c>
      <c r="I70">
        <f t="shared" si="17"/>
        <v>13.889396488339372</v>
      </c>
      <c r="J70">
        <f t="shared" si="18"/>
        <v>-0.48939648833937177</v>
      </c>
      <c r="K70">
        <f t="shared" si="19"/>
        <v>0.23950892279890884</v>
      </c>
      <c r="L70">
        <f t="shared" si="20"/>
        <v>-0.67169811320755102</v>
      </c>
      <c r="M70">
        <f t="shared" si="21"/>
        <v>0.45117835528658401</v>
      </c>
      <c r="O70" t="s">
        <v>121</v>
      </c>
      <c r="Q70" t="s">
        <v>122</v>
      </c>
      <c r="R70">
        <f>R58</f>
        <v>16.816163429297134</v>
      </c>
      <c r="T70" t="s">
        <v>140</v>
      </c>
      <c r="AI70">
        <v>139.30000000000001</v>
      </c>
      <c r="AJ70">
        <f t="shared" si="22"/>
        <v>15.044149916625853</v>
      </c>
      <c r="AK70">
        <v>139.30000000000001</v>
      </c>
      <c r="AL70">
        <f t="shared" si="23"/>
        <v>12.734643060052889</v>
      </c>
      <c r="AM70">
        <v>139.30000000000001</v>
      </c>
      <c r="AN70">
        <v>13.889396488339372</v>
      </c>
    </row>
    <row r="71" spans="2:40" x14ac:dyDescent="0.3">
      <c r="B71">
        <v>237.4</v>
      </c>
      <c r="C71">
        <v>18.899999999999999</v>
      </c>
      <c r="D71">
        <f t="shared" si="13"/>
        <v>94.374213836478049</v>
      </c>
      <c r="E71">
        <f t="shared" si="14"/>
        <v>4.8283018867924472</v>
      </c>
      <c r="F71">
        <f t="shared" si="15"/>
        <v>455.66719473122083</v>
      </c>
      <c r="G71">
        <f t="shared" si="16"/>
        <v>8906.4922372532856</v>
      </c>
      <c r="H71">
        <v>237.4</v>
      </c>
      <c r="I71">
        <f t="shared" si="17"/>
        <v>18.689400732990674</v>
      </c>
      <c r="J71">
        <f t="shared" si="18"/>
        <v>0.21059926700932508</v>
      </c>
      <c r="K71">
        <f t="shared" si="19"/>
        <v>4.4352051264864994E-2</v>
      </c>
      <c r="L71">
        <f t="shared" si="20"/>
        <v>4.8283018867924472</v>
      </c>
      <c r="M71">
        <f t="shared" si="21"/>
        <v>23.312499110003504</v>
      </c>
      <c r="O71" t="s">
        <v>127</v>
      </c>
      <c r="Q71">
        <f>Q61</f>
        <v>161</v>
      </c>
      <c r="R71" t="s">
        <v>128</v>
      </c>
      <c r="S71">
        <f>S61</f>
        <v>159</v>
      </c>
      <c r="AI71">
        <v>237.4</v>
      </c>
      <c r="AJ71">
        <f t="shared" si="22"/>
        <v>20.657372476531314</v>
      </c>
      <c r="AK71">
        <v>237.4</v>
      </c>
      <c r="AL71">
        <f t="shared" si="23"/>
        <v>16.721428989450036</v>
      </c>
      <c r="AM71">
        <v>237.4</v>
      </c>
      <c r="AN71">
        <v>18.689400732990674</v>
      </c>
    </row>
    <row r="72" spans="2:40" x14ac:dyDescent="0.3">
      <c r="B72">
        <v>216.8</v>
      </c>
      <c r="C72">
        <v>22.3</v>
      </c>
      <c r="D72">
        <f t="shared" si="13"/>
        <v>73.774213836478054</v>
      </c>
      <c r="E72">
        <f t="shared" si="14"/>
        <v>8.2283018867924493</v>
      </c>
      <c r="F72">
        <f t="shared" si="15"/>
        <v>607.03650290732196</v>
      </c>
      <c r="G72">
        <f t="shared" si="16"/>
        <v>5442.6346271903903</v>
      </c>
      <c r="H72">
        <v>216.8</v>
      </c>
      <c r="I72">
        <f t="shared" si="17"/>
        <v>17.681448771320778</v>
      </c>
      <c r="J72">
        <f t="shared" si="18"/>
        <v>4.6185512286792232</v>
      </c>
      <c r="K72">
        <f t="shared" si="19"/>
        <v>21.331015451934363</v>
      </c>
      <c r="L72">
        <f t="shared" si="20"/>
        <v>8.2283018867924493</v>
      </c>
      <c r="M72">
        <f t="shared" si="21"/>
        <v>67.704951940192188</v>
      </c>
      <c r="O72" t="s">
        <v>136</v>
      </c>
      <c r="S72">
        <f>R70</f>
        <v>16.816163429297134</v>
      </c>
      <c r="T72" t="s">
        <v>137</v>
      </c>
      <c r="AI72">
        <v>216.8</v>
      </c>
      <c r="AJ72">
        <f t="shared" si="22"/>
        <v>19.478652958345251</v>
      </c>
      <c r="AK72">
        <v>216.8</v>
      </c>
      <c r="AL72">
        <f t="shared" si="23"/>
        <v>15.884244584296303</v>
      </c>
      <c r="AM72">
        <v>216.8</v>
      </c>
      <c r="AN72">
        <v>17.681448771320778</v>
      </c>
    </row>
    <row r="73" spans="2:40" x14ac:dyDescent="0.3">
      <c r="B73">
        <v>199.1</v>
      </c>
      <c r="C73">
        <v>18.3</v>
      </c>
      <c r="D73">
        <f t="shared" si="13"/>
        <v>56.074213836478037</v>
      </c>
      <c r="E73">
        <f t="shared" si="14"/>
        <v>4.2283018867924493</v>
      </c>
      <c r="F73">
        <f t="shared" si="15"/>
        <v>237.09870416518336</v>
      </c>
      <c r="G73">
        <f t="shared" si="16"/>
        <v>3144.3174573790648</v>
      </c>
      <c r="H73">
        <v>199.1</v>
      </c>
      <c r="I73">
        <f t="shared" si="17"/>
        <v>16.815392959594703</v>
      </c>
      <c r="J73">
        <f t="shared" si="18"/>
        <v>1.4846070404052973</v>
      </c>
      <c r="K73">
        <f t="shared" si="19"/>
        <v>2.204058064420976</v>
      </c>
      <c r="L73">
        <f t="shared" si="20"/>
        <v>4.2283018867924493</v>
      </c>
      <c r="M73">
        <f t="shared" si="21"/>
        <v>17.878536845852587</v>
      </c>
      <c r="S73" t="s">
        <v>138</v>
      </c>
      <c r="W73">
        <f>0.001*2</f>
        <v>2E-3</v>
      </c>
      <c r="AI73">
        <v>199.1</v>
      </c>
      <c r="AJ73">
        <f t="shared" si="22"/>
        <v>18.465869683010627</v>
      </c>
      <c r="AK73">
        <v>199.1</v>
      </c>
      <c r="AL73">
        <f t="shared" si="23"/>
        <v>15.164916236178774</v>
      </c>
      <c r="AM73">
        <v>199.1</v>
      </c>
      <c r="AN73">
        <v>16.815392959594703</v>
      </c>
    </row>
    <row r="74" spans="2:40" x14ac:dyDescent="0.3">
      <c r="B74">
        <v>109.8</v>
      </c>
      <c r="C74">
        <v>12.4</v>
      </c>
      <c r="D74">
        <f t="shared" si="13"/>
        <v>-33.22578616352196</v>
      </c>
      <c r="E74">
        <f t="shared" si="14"/>
        <v>-1.671698113207551</v>
      </c>
      <c r="F74">
        <f t="shared" si="15"/>
        <v>55.543484039397214</v>
      </c>
      <c r="G74">
        <f t="shared" si="16"/>
        <v>1103.9528661840873</v>
      </c>
      <c r="H74">
        <v>109.8</v>
      </c>
      <c r="I74">
        <f t="shared" si="17"/>
        <v>12.445970135462577</v>
      </c>
      <c r="J74">
        <f t="shared" si="18"/>
        <v>-4.5970135462576778E-2</v>
      </c>
      <c r="K74">
        <f t="shared" si="19"/>
        <v>2.113253354447659E-3</v>
      </c>
      <c r="L74">
        <f t="shared" si="20"/>
        <v>-1.671698113207551</v>
      </c>
      <c r="M74">
        <f t="shared" si="21"/>
        <v>2.7945745817016863</v>
      </c>
      <c r="S74" t="s">
        <v>139</v>
      </c>
      <c r="AI74">
        <v>109.8</v>
      </c>
      <c r="AJ74">
        <f t="shared" si="22"/>
        <v>13.356177791068145</v>
      </c>
      <c r="AK74">
        <v>109.8</v>
      </c>
      <c r="AL74">
        <f t="shared" si="23"/>
        <v>11.535762479857009</v>
      </c>
      <c r="AM74">
        <v>109.8</v>
      </c>
      <c r="AN74">
        <v>12.445970135462577</v>
      </c>
    </row>
    <row r="75" spans="2:40" x14ac:dyDescent="0.3">
      <c r="B75">
        <v>26.8</v>
      </c>
      <c r="C75">
        <v>8.8000000000000007</v>
      </c>
      <c r="D75">
        <f t="shared" si="13"/>
        <v>-116.22578616352196</v>
      </c>
      <c r="E75">
        <f t="shared" si="14"/>
        <v>-5.2716981132075507</v>
      </c>
      <c r="F75">
        <f t="shared" si="15"/>
        <v>612.707257624303</v>
      </c>
      <c r="G75">
        <f t="shared" si="16"/>
        <v>13508.433369328734</v>
      </c>
      <c r="H75">
        <v>26.8</v>
      </c>
      <c r="I75">
        <f t="shared" si="17"/>
        <v>8.3848044646566837</v>
      </c>
      <c r="J75">
        <f t="shared" si="18"/>
        <v>0.41519553534331699</v>
      </c>
      <c r="K75">
        <f t="shared" si="19"/>
        <v>0.17238733256902358</v>
      </c>
      <c r="L75">
        <f t="shared" si="20"/>
        <v>-5.2716981132075507</v>
      </c>
      <c r="M75">
        <f t="shared" si="21"/>
        <v>27.790800996796051</v>
      </c>
      <c r="S75" t="s">
        <v>141</v>
      </c>
      <c r="AI75">
        <v>26.8</v>
      </c>
      <c r="AJ75">
        <f t="shared" si="22"/>
        <v>8.6069680818718872</v>
      </c>
      <c r="AK75">
        <v>26.8</v>
      </c>
      <c r="AL75">
        <f t="shared" si="23"/>
        <v>8.162640847441482</v>
      </c>
      <c r="AM75">
        <v>26.8</v>
      </c>
      <c r="AN75">
        <v>8.3848044646566837</v>
      </c>
    </row>
    <row r="76" spans="2:40" x14ac:dyDescent="0.3">
      <c r="B76">
        <v>129.4</v>
      </c>
      <c r="C76">
        <v>11</v>
      </c>
      <c r="D76">
        <f t="shared" si="13"/>
        <v>-13.625786163521951</v>
      </c>
      <c r="E76">
        <f t="shared" si="14"/>
        <v>-3.0716981132075514</v>
      </c>
      <c r="F76">
        <f t="shared" si="15"/>
        <v>41.854301649459934</v>
      </c>
      <c r="G76">
        <f t="shared" si="16"/>
        <v>185.66204857402624</v>
      </c>
      <c r="H76">
        <v>129.4</v>
      </c>
      <c r="I76">
        <f t="shared" si="17"/>
        <v>13.404992390255295</v>
      </c>
      <c r="J76">
        <f t="shared" si="18"/>
        <v>-2.4049923902552948</v>
      </c>
      <c r="K76">
        <f t="shared" si="19"/>
        <v>5.7839883971858761</v>
      </c>
      <c r="L76">
        <f t="shared" si="20"/>
        <v>-3.0716981132075514</v>
      </c>
      <c r="M76">
        <f t="shared" si="21"/>
        <v>9.4353292986828308</v>
      </c>
      <c r="R76" t="s">
        <v>142</v>
      </c>
      <c r="S76">
        <f>0.01-0.002</f>
        <v>8.0000000000000002E-3</v>
      </c>
      <c r="AI76">
        <v>129.4</v>
      </c>
      <c r="AJ76">
        <f t="shared" si="22"/>
        <v>14.477677915167504</v>
      </c>
      <c r="AK76">
        <v>129.4</v>
      </c>
      <c r="AL76">
        <f t="shared" si="23"/>
        <v>12.332306865343085</v>
      </c>
      <c r="AM76">
        <v>129.4</v>
      </c>
      <c r="AN76">
        <v>13.404992390255295</v>
      </c>
    </row>
    <row r="77" spans="2:40" x14ac:dyDescent="0.3">
      <c r="B77">
        <v>213.4</v>
      </c>
      <c r="C77">
        <v>17</v>
      </c>
      <c r="D77">
        <f t="shared" si="13"/>
        <v>70.374213836478049</v>
      </c>
      <c r="E77">
        <f t="shared" si="14"/>
        <v>2.9283018867924486</v>
      </c>
      <c r="F77">
        <f t="shared" si="15"/>
        <v>206.07694315889393</v>
      </c>
      <c r="G77">
        <f t="shared" si="16"/>
        <v>4952.5299731023388</v>
      </c>
      <c r="H77">
        <v>213.4</v>
      </c>
      <c r="I77">
        <f t="shared" si="17"/>
        <v>17.515087767938368</v>
      </c>
      <c r="J77">
        <f t="shared" si="18"/>
        <v>-0.5150877679383683</v>
      </c>
      <c r="K77">
        <f t="shared" si="19"/>
        <v>0.26531540867973036</v>
      </c>
      <c r="L77">
        <f t="shared" si="20"/>
        <v>2.9283018867924486</v>
      </c>
      <c r="M77">
        <f t="shared" si="21"/>
        <v>8.5749519401922143</v>
      </c>
      <c r="S77" t="s">
        <v>143</v>
      </c>
      <c r="AI77">
        <v>213.4</v>
      </c>
      <c r="AJ77">
        <f t="shared" si="22"/>
        <v>19.284107018450467</v>
      </c>
      <c r="AK77">
        <v>213.4</v>
      </c>
      <c r="AL77">
        <f t="shared" si="23"/>
        <v>15.746068517426268</v>
      </c>
      <c r="AM77">
        <v>213.4</v>
      </c>
      <c r="AN77">
        <v>17.515087767938368</v>
      </c>
    </row>
    <row r="78" spans="2:40" x14ac:dyDescent="0.3">
      <c r="B78">
        <v>16.899999999999999</v>
      </c>
      <c r="C78">
        <v>8.6999999999999993</v>
      </c>
      <c r="D78">
        <f t="shared" si="13"/>
        <v>-126.12578616352195</v>
      </c>
      <c r="E78">
        <f t="shared" si="14"/>
        <v>-5.3716981132075521</v>
      </c>
      <c r="F78">
        <f t="shared" si="15"/>
        <v>677.50964756141002</v>
      </c>
      <c r="G78">
        <f t="shared" si="16"/>
        <v>15907.713935366466</v>
      </c>
      <c r="H78">
        <v>16.899999999999999</v>
      </c>
      <c r="I78">
        <f t="shared" si="17"/>
        <v>7.9004003665726081</v>
      </c>
      <c r="J78">
        <f t="shared" si="18"/>
        <v>0.79959963342739115</v>
      </c>
      <c r="K78">
        <f t="shared" si="19"/>
        <v>0.6393595737772183</v>
      </c>
      <c r="L78">
        <f t="shared" si="20"/>
        <v>-5.3716981132075521</v>
      </c>
      <c r="M78">
        <f t="shared" si="21"/>
        <v>28.855140619437574</v>
      </c>
      <c r="AI78">
        <v>16.899999999999999</v>
      </c>
      <c r="AJ78">
        <f t="shared" si="22"/>
        <v>8.0404960804135381</v>
      </c>
      <c r="AK78">
        <v>16.899999999999999</v>
      </c>
      <c r="AL78">
        <f t="shared" si="23"/>
        <v>7.7603046527316781</v>
      </c>
      <c r="AM78">
        <v>16.899999999999999</v>
      </c>
      <c r="AN78">
        <v>7.9004003665726081</v>
      </c>
    </row>
    <row r="79" spans="2:40" x14ac:dyDescent="0.3">
      <c r="B79">
        <v>27.5</v>
      </c>
      <c r="C79">
        <v>6.9</v>
      </c>
      <c r="D79">
        <f t="shared" si="13"/>
        <v>-115.52578616352196</v>
      </c>
      <c r="E79">
        <f t="shared" si="14"/>
        <v>-7.171698113207551</v>
      </c>
      <c r="F79">
        <f t="shared" si="15"/>
        <v>828.51606265574947</v>
      </c>
      <c r="G79">
        <f t="shared" si="16"/>
        <v>13346.207268699802</v>
      </c>
      <c r="H79">
        <v>27.5</v>
      </c>
      <c r="I79">
        <f t="shared" si="17"/>
        <v>8.41905525947071</v>
      </c>
      <c r="J79">
        <f t="shared" si="18"/>
        <v>-1.5190552594707096</v>
      </c>
      <c r="K79">
        <f t="shared" si="19"/>
        <v>2.3075288813256249</v>
      </c>
      <c r="L79">
        <f t="shared" si="20"/>
        <v>-7.171698113207551</v>
      </c>
      <c r="M79">
        <f t="shared" si="21"/>
        <v>51.433253826984746</v>
      </c>
      <c r="AI79">
        <v>27.5</v>
      </c>
      <c r="AJ79">
        <f t="shared" si="22"/>
        <v>8.6470216577325782</v>
      </c>
      <c r="AK79">
        <v>27.5</v>
      </c>
      <c r="AL79">
        <f t="shared" si="23"/>
        <v>8.1910888612088417</v>
      </c>
      <c r="AM79">
        <v>27.5</v>
      </c>
      <c r="AN79">
        <v>8.41905525947071</v>
      </c>
    </row>
    <row r="80" spans="2:40" x14ac:dyDescent="0.3">
      <c r="B80">
        <v>120.5</v>
      </c>
      <c r="C80">
        <v>14.2</v>
      </c>
      <c r="D80">
        <f t="shared" si="13"/>
        <v>-22.525786163521957</v>
      </c>
      <c r="E80">
        <f t="shared" si="14"/>
        <v>0.12830188679244792</v>
      </c>
      <c r="F80">
        <f t="shared" si="15"/>
        <v>-2.8901008662630838</v>
      </c>
      <c r="G80">
        <f t="shared" si="16"/>
        <v>507.41104228471727</v>
      </c>
      <c r="H80">
        <v>120.5</v>
      </c>
      <c r="I80">
        <f t="shared" si="17"/>
        <v>12.969517999048398</v>
      </c>
      <c r="J80">
        <f t="shared" si="18"/>
        <v>1.2304820009516018</v>
      </c>
      <c r="K80">
        <f t="shared" si="19"/>
        <v>1.5140859546658576</v>
      </c>
      <c r="L80">
        <f t="shared" si="20"/>
        <v>0.12830188679244792</v>
      </c>
      <c r="M80">
        <f t="shared" si="21"/>
        <v>1.646137415450212E-2</v>
      </c>
      <c r="AI80">
        <v>120.5</v>
      </c>
      <c r="AJ80">
        <f t="shared" si="22"/>
        <v>13.968425307795858</v>
      </c>
      <c r="AK80">
        <v>120.5</v>
      </c>
      <c r="AL80">
        <f t="shared" si="23"/>
        <v>11.970610690300937</v>
      </c>
      <c r="AM80">
        <v>120.5</v>
      </c>
      <c r="AN80">
        <v>12.969517999048398</v>
      </c>
    </row>
    <row r="81" spans="2:40" x14ac:dyDescent="0.3">
      <c r="B81">
        <v>5.4</v>
      </c>
      <c r="C81">
        <v>5.3</v>
      </c>
      <c r="D81">
        <f t="shared" si="13"/>
        <v>-137.62578616352195</v>
      </c>
      <c r="E81">
        <f t="shared" si="14"/>
        <v>-8.7716981132075524</v>
      </c>
      <c r="F81">
        <f t="shared" si="15"/>
        <v>1207.2118488192716</v>
      </c>
      <c r="G81">
        <f t="shared" si="16"/>
        <v>18940.85701712747</v>
      </c>
      <c r="H81">
        <v>5.4</v>
      </c>
      <c r="I81">
        <f t="shared" si="17"/>
        <v>7.3377087374850438</v>
      </c>
      <c r="J81">
        <f t="shared" si="18"/>
        <v>-2.037708737485044</v>
      </c>
      <c r="K81">
        <f t="shared" si="19"/>
        <v>4.1522568988228921</v>
      </c>
      <c r="L81">
        <f t="shared" si="20"/>
        <v>-8.7716981132075524</v>
      </c>
      <c r="M81">
        <f t="shared" si="21"/>
        <v>76.942687789248936</v>
      </c>
      <c r="AI81">
        <v>5.4</v>
      </c>
      <c r="AJ81">
        <f t="shared" si="22"/>
        <v>7.3824730484164656</v>
      </c>
      <c r="AK81">
        <v>5.4</v>
      </c>
      <c r="AL81">
        <f t="shared" si="23"/>
        <v>7.292944426553623</v>
      </c>
      <c r="AM81">
        <v>5.4</v>
      </c>
      <c r="AN81">
        <v>7.3377087374850438</v>
      </c>
    </row>
    <row r="82" spans="2:40" x14ac:dyDescent="0.3">
      <c r="B82">
        <v>116</v>
      </c>
      <c r="C82">
        <v>11</v>
      </c>
      <c r="D82">
        <f t="shared" si="13"/>
        <v>-27.025786163521957</v>
      </c>
      <c r="E82">
        <f t="shared" si="14"/>
        <v>-3.0716981132075514</v>
      </c>
      <c r="F82">
        <f t="shared" si="15"/>
        <v>83.015056366441144</v>
      </c>
      <c r="G82">
        <f t="shared" si="16"/>
        <v>730.39311775641488</v>
      </c>
      <c r="H82">
        <v>116</v>
      </c>
      <c r="I82">
        <f t="shared" si="17"/>
        <v>12.74933431810109</v>
      </c>
      <c r="J82">
        <f t="shared" si="18"/>
        <v>-1.7493343181010896</v>
      </c>
      <c r="K82">
        <f t="shared" si="19"/>
        <v>3.0601705564862041</v>
      </c>
      <c r="L82">
        <f t="shared" si="20"/>
        <v>-3.0716981132075514</v>
      </c>
      <c r="M82">
        <f t="shared" si="21"/>
        <v>9.4353292986828308</v>
      </c>
      <c r="AI82">
        <v>116</v>
      </c>
      <c r="AJ82">
        <f t="shared" si="22"/>
        <v>13.710938034405698</v>
      </c>
      <c r="AK82">
        <v>116</v>
      </c>
      <c r="AL82">
        <f t="shared" si="23"/>
        <v>11.787730601796483</v>
      </c>
      <c r="AM82">
        <v>116</v>
      </c>
      <c r="AN82">
        <v>12.74933431810109</v>
      </c>
    </row>
    <row r="83" spans="2:40" x14ac:dyDescent="0.3">
      <c r="B83">
        <v>76.400000000000006</v>
      </c>
      <c r="C83">
        <v>11.8</v>
      </c>
      <c r="D83">
        <f t="shared" si="13"/>
        <v>-66.625786163521951</v>
      </c>
      <c r="E83">
        <f t="shared" si="14"/>
        <v>-2.2716981132075507</v>
      </c>
      <c r="F83">
        <f t="shared" si="15"/>
        <v>151.35367271864254</v>
      </c>
      <c r="G83">
        <f t="shared" si="16"/>
        <v>4438.9953819073535</v>
      </c>
      <c r="H83">
        <v>76.400000000000006</v>
      </c>
      <c r="I83">
        <f t="shared" si="17"/>
        <v>10.811717925764786</v>
      </c>
      <c r="J83">
        <f t="shared" si="18"/>
        <v>0.98828207423521519</v>
      </c>
      <c r="K83">
        <f t="shared" si="19"/>
        <v>0.97670145825465937</v>
      </c>
      <c r="L83">
        <f t="shared" si="20"/>
        <v>-2.2716981132075507</v>
      </c>
      <c r="M83">
        <f t="shared" si="21"/>
        <v>5.1606123175507452</v>
      </c>
      <c r="AI83">
        <v>76.400000000000006</v>
      </c>
      <c r="AJ83">
        <f t="shared" si="22"/>
        <v>11.445050028572304</v>
      </c>
      <c r="AK83">
        <v>76.400000000000006</v>
      </c>
      <c r="AL83">
        <f t="shared" si="23"/>
        <v>10.178385822957267</v>
      </c>
      <c r="AM83">
        <v>76.400000000000006</v>
      </c>
      <c r="AN83">
        <v>10.811717925764786</v>
      </c>
    </row>
    <row r="84" spans="2:40" x14ac:dyDescent="0.3">
      <c r="B84">
        <v>239.8</v>
      </c>
      <c r="C84">
        <v>12.3</v>
      </c>
      <c r="D84">
        <f t="shared" si="13"/>
        <v>96.774213836478054</v>
      </c>
      <c r="E84">
        <f t="shared" si="14"/>
        <v>-1.7716981132075507</v>
      </c>
      <c r="F84">
        <f t="shared" si="15"/>
        <v>-171.45469206123221</v>
      </c>
      <c r="G84">
        <f t="shared" si="16"/>
        <v>9365.2484636683803</v>
      </c>
      <c r="H84">
        <v>239.8</v>
      </c>
      <c r="I84">
        <f t="shared" si="17"/>
        <v>18.806832029495904</v>
      </c>
      <c r="J84">
        <f t="shared" si="18"/>
        <v>-6.5068320294959037</v>
      </c>
      <c r="K84">
        <f t="shared" si="19"/>
        <v>42.338863060073784</v>
      </c>
      <c r="L84">
        <f t="shared" si="20"/>
        <v>-1.7716981132075507</v>
      </c>
      <c r="M84">
        <f t="shared" si="21"/>
        <v>3.138914204343195</v>
      </c>
      <c r="AI84">
        <v>239.8</v>
      </c>
      <c r="AJ84">
        <f t="shared" si="22"/>
        <v>20.794699022339397</v>
      </c>
      <c r="AK84">
        <v>239.8</v>
      </c>
      <c r="AL84">
        <f t="shared" si="23"/>
        <v>16.818965036652415</v>
      </c>
      <c r="AM84">
        <v>239.8</v>
      </c>
      <c r="AN84">
        <v>18.806832029495904</v>
      </c>
    </row>
    <row r="85" spans="2:40" x14ac:dyDescent="0.3">
      <c r="B85">
        <v>75.3</v>
      </c>
      <c r="C85">
        <v>11.3</v>
      </c>
      <c r="D85">
        <f t="shared" si="13"/>
        <v>-67.72578616352196</v>
      </c>
      <c r="E85">
        <f t="shared" si="14"/>
        <v>-2.7716981132075507</v>
      </c>
      <c r="F85">
        <f t="shared" si="15"/>
        <v>187.71543372493187</v>
      </c>
      <c r="G85">
        <f t="shared" si="16"/>
        <v>4586.7821114671024</v>
      </c>
      <c r="H85">
        <v>75.3</v>
      </c>
      <c r="I85">
        <f t="shared" si="17"/>
        <v>10.757895248199887</v>
      </c>
      <c r="J85">
        <f t="shared" si="18"/>
        <v>0.54210475180011386</v>
      </c>
      <c r="K85">
        <f t="shared" si="19"/>
        <v>0.29387756192426306</v>
      </c>
      <c r="L85">
        <f t="shared" si="20"/>
        <v>-2.7716981132075507</v>
      </c>
      <c r="M85">
        <f t="shared" si="21"/>
        <v>7.6823104307582959</v>
      </c>
      <c r="AI85">
        <v>75.3</v>
      </c>
      <c r="AJ85">
        <f t="shared" si="22"/>
        <v>11.38210869507693</v>
      </c>
      <c r="AK85">
        <v>75.3</v>
      </c>
      <c r="AL85">
        <f t="shared" si="23"/>
        <v>10.133681801322844</v>
      </c>
      <c r="AM85">
        <v>75.3</v>
      </c>
      <c r="AN85">
        <v>10.757895248199887</v>
      </c>
    </row>
    <row r="86" spans="2:40" x14ac:dyDescent="0.3">
      <c r="B86">
        <v>68.400000000000006</v>
      </c>
      <c r="C86">
        <v>13.6</v>
      </c>
      <c r="D86">
        <f t="shared" si="13"/>
        <v>-74.625786163521951</v>
      </c>
      <c r="E86">
        <f t="shared" si="14"/>
        <v>-0.47169811320755173</v>
      </c>
      <c r="F86">
        <f t="shared" si="15"/>
        <v>35.200842529963523</v>
      </c>
      <c r="G86">
        <f t="shared" si="16"/>
        <v>5569.0079605237042</v>
      </c>
      <c r="H86">
        <v>68.400000000000006</v>
      </c>
      <c r="I86">
        <f t="shared" si="17"/>
        <v>10.420280270747348</v>
      </c>
      <c r="J86">
        <f t="shared" si="18"/>
        <v>3.1797197292526516</v>
      </c>
      <c r="K86">
        <f t="shared" si="19"/>
        <v>10.110617556598555</v>
      </c>
      <c r="L86">
        <f t="shared" si="20"/>
        <v>-0.47169811320755173</v>
      </c>
      <c r="M86">
        <f t="shared" si="21"/>
        <v>0.22249911000356429</v>
      </c>
      <c r="AI86">
        <v>68.400000000000006</v>
      </c>
      <c r="AJ86">
        <f t="shared" si="22"/>
        <v>10.987294875878687</v>
      </c>
      <c r="AK86">
        <v>68.400000000000006</v>
      </c>
      <c r="AL86">
        <f t="shared" si="23"/>
        <v>9.8532656656160107</v>
      </c>
      <c r="AM86">
        <v>68.400000000000006</v>
      </c>
      <c r="AN86">
        <v>10.420280270747348</v>
      </c>
    </row>
    <row r="87" spans="2:40" x14ac:dyDescent="0.3">
      <c r="B87">
        <v>213.5</v>
      </c>
      <c r="C87">
        <v>21.7</v>
      </c>
      <c r="D87">
        <f t="shared" si="13"/>
        <v>70.474213836478043</v>
      </c>
      <c r="E87">
        <f t="shared" si="14"/>
        <v>7.6283018867924479</v>
      </c>
      <c r="F87">
        <f t="shared" si="15"/>
        <v>537.59857837901984</v>
      </c>
      <c r="G87">
        <f t="shared" si="16"/>
        <v>4966.6148158696333</v>
      </c>
      <c r="H87">
        <v>213.5</v>
      </c>
      <c r="I87">
        <f t="shared" si="17"/>
        <v>17.519980738626085</v>
      </c>
      <c r="J87">
        <f t="shared" si="18"/>
        <v>4.1800192613739142</v>
      </c>
      <c r="K87">
        <f t="shared" si="19"/>
        <v>17.472561025456923</v>
      </c>
      <c r="L87">
        <f t="shared" si="20"/>
        <v>7.6283018867924479</v>
      </c>
      <c r="M87">
        <f t="shared" si="21"/>
        <v>58.19098967604122</v>
      </c>
      <c r="AI87">
        <v>213.5</v>
      </c>
      <c r="AJ87">
        <f t="shared" si="22"/>
        <v>19.289828957859136</v>
      </c>
      <c r="AK87">
        <v>213.5</v>
      </c>
      <c r="AL87">
        <f t="shared" si="23"/>
        <v>15.750132519393034</v>
      </c>
      <c r="AM87">
        <v>213.5</v>
      </c>
      <c r="AN87">
        <v>17.519980738626085</v>
      </c>
    </row>
    <row r="88" spans="2:40" x14ac:dyDescent="0.3">
      <c r="B88">
        <v>193.2</v>
      </c>
      <c r="C88">
        <v>15.2</v>
      </c>
      <c r="D88">
        <f t="shared" si="13"/>
        <v>50.174213836478032</v>
      </c>
      <c r="E88">
        <f t="shared" si="14"/>
        <v>1.1283018867924479</v>
      </c>
      <c r="F88">
        <f t="shared" si="15"/>
        <v>56.611660140025911</v>
      </c>
      <c r="G88">
        <f t="shared" si="16"/>
        <v>2517.4517341086234</v>
      </c>
      <c r="H88">
        <v>193.2</v>
      </c>
      <c r="I88">
        <f t="shared" si="17"/>
        <v>16.526707689019339</v>
      </c>
      <c r="J88">
        <f t="shared" si="18"/>
        <v>-1.3267076890193401</v>
      </c>
      <c r="K88">
        <f t="shared" si="19"/>
        <v>1.7601532921030381</v>
      </c>
      <c r="L88">
        <f t="shared" si="20"/>
        <v>1.1283018867924479</v>
      </c>
      <c r="M88">
        <f t="shared" si="21"/>
        <v>1.2730651477393979</v>
      </c>
      <c r="AI88">
        <v>193.2</v>
      </c>
      <c r="AJ88">
        <f t="shared" si="22"/>
        <v>18.128275257899084</v>
      </c>
      <c r="AK88">
        <v>193.2</v>
      </c>
      <c r="AL88">
        <f t="shared" si="23"/>
        <v>14.925140120139599</v>
      </c>
      <c r="AM88">
        <v>193.2</v>
      </c>
      <c r="AN88">
        <v>16.526707689019339</v>
      </c>
    </row>
    <row r="89" spans="2:40" x14ac:dyDescent="0.3">
      <c r="B89">
        <v>76.3</v>
      </c>
      <c r="C89">
        <v>12</v>
      </c>
      <c r="D89">
        <f t="shared" si="13"/>
        <v>-66.72578616352196</v>
      </c>
      <c r="E89">
        <f t="shared" si="14"/>
        <v>-2.0716981132075514</v>
      </c>
      <c r="F89">
        <f t="shared" si="15"/>
        <v>138.23568529725898</v>
      </c>
      <c r="G89">
        <f t="shared" si="16"/>
        <v>4452.330539140059</v>
      </c>
      <c r="H89">
        <v>76.3</v>
      </c>
      <c r="I89">
        <f t="shared" si="17"/>
        <v>10.806824955077065</v>
      </c>
      <c r="J89">
        <f t="shared" si="18"/>
        <v>1.1931750449229348</v>
      </c>
      <c r="K89">
        <f t="shared" si="19"/>
        <v>1.4236666878268476</v>
      </c>
      <c r="L89">
        <f t="shared" si="20"/>
        <v>-2.0716981132075514</v>
      </c>
      <c r="M89">
        <f t="shared" si="21"/>
        <v>4.291933072267728</v>
      </c>
      <c r="AI89">
        <v>76.3</v>
      </c>
      <c r="AJ89">
        <f t="shared" si="22"/>
        <v>11.439328089163631</v>
      </c>
      <c r="AK89">
        <v>76.3</v>
      </c>
      <c r="AL89">
        <f t="shared" si="23"/>
        <v>10.1743218209905</v>
      </c>
      <c r="AM89">
        <v>76.3</v>
      </c>
      <c r="AN89">
        <v>10.806824955077065</v>
      </c>
    </row>
    <row r="90" spans="2:40" x14ac:dyDescent="0.3">
      <c r="B90">
        <v>110.7</v>
      </c>
      <c r="C90">
        <v>16</v>
      </c>
      <c r="D90">
        <f t="shared" si="13"/>
        <v>-32.325786163521954</v>
      </c>
      <c r="E90">
        <f t="shared" si="14"/>
        <v>1.9283018867924486</v>
      </c>
      <c r="F90">
        <f t="shared" si="15"/>
        <v>-62.333874451168612</v>
      </c>
      <c r="G90">
        <f t="shared" si="16"/>
        <v>1044.9564510897474</v>
      </c>
      <c r="H90">
        <v>110.7</v>
      </c>
      <c r="I90">
        <f t="shared" si="17"/>
        <v>12.490006871652039</v>
      </c>
      <c r="J90">
        <f t="shared" si="18"/>
        <v>3.5099931283479613</v>
      </c>
      <c r="K90">
        <f t="shared" si="19"/>
        <v>12.320051761049909</v>
      </c>
      <c r="L90">
        <f t="shared" si="20"/>
        <v>1.9283018867924486</v>
      </c>
      <c r="M90">
        <f t="shared" si="21"/>
        <v>3.7183481666073175</v>
      </c>
      <c r="AI90">
        <v>110.7</v>
      </c>
      <c r="AJ90">
        <f t="shared" si="22"/>
        <v>13.407675245746178</v>
      </c>
      <c r="AK90">
        <v>110.7</v>
      </c>
      <c r="AL90">
        <f t="shared" si="23"/>
        <v>11.572338497557901</v>
      </c>
      <c r="AM90">
        <v>110.7</v>
      </c>
      <c r="AN90">
        <v>12.490006871652039</v>
      </c>
    </row>
    <row r="91" spans="2:40" x14ac:dyDescent="0.3">
      <c r="B91">
        <v>88.3</v>
      </c>
      <c r="C91">
        <v>12.9</v>
      </c>
      <c r="D91">
        <f t="shared" si="13"/>
        <v>-54.72578616352196</v>
      </c>
      <c r="E91">
        <f t="shared" si="14"/>
        <v>-1.171698113207551</v>
      </c>
      <c r="F91">
        <f t="shared" si="15"/>
        <v>64.122100391598579</v>
      </c>
      <c r="G91">
        <f t="shared" si="16"/>
        <v>2994.9116712155314</v>
      </c>
      <c r="H91">
        <v>88.3</v>
      </c>
      <c r="I91">
        <f t="shared" si="17"/>
        <v>11.39398143760322</v>
      </c>
      <c r="J91">
        <f t="shared" si="18"/>
        <v>1.5060185623967808</v>
      </c>
      <c r="K91">
        <f t="shared" si="19"/>
        <v>2.2680919102836663</v>
      </c>
      <c r="L91">
        <f t="shared" si="20"/>
        <v>-1.171698113207551</v>
      </c>
      <c r="M91">
        <f t="shared" si="21"/>
        <v>1.372876468494135</v>
      </c>
      <c r="AI91">
        <v>88.3</v>
      </c>
      <c r="AJ91">
        <f t="shared" si="22"/>
        <v>12.125960818204055</v>
      </c>
      <c r="AK91">
        <v>88.3</v>
      </c>
      <c r="AL91">
        <f t="shared" si="23"/>
        <v>10.662002057002384</v>
      </c>
      <c r="AM91">
        <v>88.3</v>
      </c>
      <c r="AN91">
        <v>11.39398143760322</v>
      </c>
    </row>
    <row r="92" spans="2:40" x14ac:dyDescent="0.3">
      <c r="B92">
        <v>109.8</v>
      </c>
      <c r="C92">
        <v>16.7</v>
      </c>
      <c r="D92">
        <f t="shared" si="13"/>
        <v>-33.22578616352196</v>
      </c>
      <c r="E92">
        <f t="shared" si="14"/>
        <v>2.6283018867924479</v>
      </c>
      <c r="F92">
        <f t="shared" si="15"/>
        <v>-87.327396463747178</v>
      </c>
      <c r="G92">
        <f t="shared" si="16"/>
        <v>1103.9528661840873</v>
      </c>
      <c r="H92">
        <v>109.8</v>
      </c>
      <c r="I92">
        <f t="shared" si="17"/>
        <v>12.445970135462577</v>
      </c>
      <c r="J92">
        <f t="shared" si="18"/>
        <v>4.2540298645374222</v>
      </c>
      <c r="K92">
        <f t="shared" si="19"/>
        <v>18.096770088376278</v>
      </c>
      <c r="L92">
        <f t="shared" si="20"/>
        <v>2.6283018867924479</v>
      </c>
      <c r="M92">
        <f t="shared" si="21"/>
        <v>6.9079708081167421</v>
      </c>
      <c r="AI92">
        <v>109.8</v>
      </c>
      <c r="AJ92">
        <f t="shared" si="22"/>
        <v>13.356177791068145</v>
      </c>
      <c r="AK92">
        <v>109.8</v>
      </c>
      <c r="AL92">
        <f t="shared" si="23"/>
        <v>11.535762479857009</v>
      </c>
      <c r="AM92">
        <v>109.8</v>
      </c>
      <c r="AN92">
        <v>12.445970135462577</v>
      </c>
    </row>
    <row r="93" spans="2:40" x14ac:dyDescent="0.3">
      <c r="B93">
        <v>134.30000000000001</v>
      </c>
      <c r="C93">
        <v>11.2</v>
      </c>
      <c r="D93">
        <f t="shared" si="13"/>
        <v>-8.7257861635219456</v>
      </c>
      <c r="E93">
        <f t="shared" si="14"/>
        <v>-2.8716981132075521</v>
      </c>
      <c r="F93">
        <f t="shared" si="15"/>
        <v>25.057823662038537</v>
      </c>
      <c r="G93">
        <f t="shared" si="16"/>
        <v>76.139344171511027</v>
      </c>
      <c r="H93">
        <v>134.30000000000001</v>
      </c>
      <c r="I93">
        <f t="shared" si="17"/>
        <v>13.644747953953473</v>
      </c>
      <c r="J93">
        <f t="shared" si="18"/>
        <v>-2.444747953953474</v>
      </c>
      <c r="K93">
        <f t="shared" si="19"/>
        <v>5.9767925583596977</v>
      </c>
      <c r="L93">
        <f t="shared" si="20"/>
        <v>-2.8716981132075521</v>
      </c>
      <c r="M93">
        <f t="shared" si="21"/>
        <v>8.2466500533998151</v>
      </c>
      <c r="AI93">
        <v>134.30000000000001</v>
      </c>
      <c r="AJ93">
        <f t="shared" si="22"/>
        <v>14.758052946192343</v>
      </c>
      <c r="AK93">
        <v>134.30000000000001</v>
      </c>
      <c r="AL93">
        <f t="shared" si="23"/>
        <v>12.531442961714603</v>
      </c>
      <c r="AM93">
        <v>134.30000000000001</v>
      </c>
      <c r="AN93">
        <v>13.644747953953473</v>
      </c>
    </row>
    <row r="94" spans="2:40" x14ac:dyDescent="0.3">
      <c r="B94">
        <v>28.6</v>
      </c>
      <c r="C94">
        <v>7.3</v>
      </c>
      <c r="D94">
        <f t="shared" si="13"/>
        <v>-114.42578616352196</v>
      </c>
      <c r="E94">
        <f t="shared" si="14"/>
        <v>-6.7716981132075516</v>
      </c>
      <c r="F94">
        <f t="shared" si="15"/>
        <v>774.85688026581238</v>
      </c>
      <c r="G94">
        <f t="shared" si="16"/>
        <v>13093.260539140054</v>
      </c>
      <c r="H94">
        <v>28.6</v>
      </c>
      <c r="I94">
        <f t="shared" si="17"/>
        <v>8.4728779370356069</v>
      </c>
      <c r="J94">
        <f t="shared" si="18"/>
        <v>-1.1728779370356071</v>
      </c>
      <c r="K94">
        <f t="shared" si="19"/>
        <v>1.3756426551849015</v>
      </c>
      <c r="L94">
        <f t="shared" si="20"/>
        <v>-6.7716981132075516</v>
      </c>
      <c r="M94">
        <f t="shared" si="21"/>
        <v>45.855895336418712</v>
      </c>
      <c r="AI94">
        <v>28.6</v>
      </c>
      <c r="AJ94">
        <f t="shared" si="22"/>
        <v>8.7099629912279504</v>
      </c>
      <c r="AK94">
        <v>28.6</v>
      </c>
      <c r="AL94">
        <f t="shared" si="23"/>
        <v>8.2357928828432634</v>
      </c>
      <c r="AM94">
        <v>28.6</v>
      </c>
      <c r="AN94">
        <v>8.4728779370356069</v>
      </c>
    </row>
    <row r="95" spans="2:40" x14ac:dyDescent="0.3">
      <c r="B95">
        <v>217.7</v>
      </c>
      <c r="C95">
        <v>19.399999999999999</v>
      </c>
      <c r="D95">
        <f t="shared" si="13"/>
        <v>74.674213836478032</v>
      </c>
      <c r="E95">
        <f t="shared" si="14"/>
        <v>5.3283018867924472</v>
      </c>
      <c r="F95">
        <f t="shared" si="15"/>
        <v>397.88675447964857</v>
      </c>
      <c r="G95">
        <f t="shared" si="16"/>
        <v>5576.2382120960474</v>
      </c>
      <c r="H95">
        <v>217.7</v>
      </c>
      <c r="I95">
        <f t="shared" si="17"/>
        <v>17.725485507510236</v>
      </c>
      <c r="J95">
        <f t="shared" si="18"/>
        <v>1.674514492489763</v>
      </c>
      <c r="K95">
        <f t="shared" si="19"/>
        <v>2.8039987855582487</v>
      </c>
      <c r="L95">
        <f t="shared" si="20"/>
        <v>5.3283018867924472</v>
      </c>
      <c r="M95">
        <f t="shared" si="21"/>
        <v>28.390800996795953</v>
      </c>
      <c r="AI95">
        <v>217.7</v>
      </c>
      <c r="AJ95">
        <f t="shared" si="22"/>
        <v>19.530150413023286</v>
      </c>
      <c r="AK95">
        <v>217.7</v>
      </c>
      <c r="AL95">
        <f t="shared" si="23"/>
        <v>15.920820601997193</v>
      </c>
      <c r="AM95">
        <v>217.7</v>
      </c>
      <c r="AN95">
        <v>17.725485507510236</v>
      </c>
    </row>
    <row r="96" spans="2:40" x14ac:dyDescent="0.3">
      <c r="B96">
        <v>250.9</v>
      </c>
      <c r="C96">
        <v>22.2</v>
      </c>
      <c r="D96">
        <f t="shared" si="13"/>
        <v>107.87421383647805</v>
      </c>
      <c r="E96">
        <f t="shared" si="14"/>
        <v>8.1283018867924479</v>
      </c>
      <c r="F96">
        <f t="shared" si="15"/>
        <v>876.83417586329654</v>
      </c>
      <c r="G96">
        <f t="shared" si="16"/>
        <v>11636.846010838191</v>
      </c>
      <c r="H96">
        <v>250.9</v>
      </c>
      <c r="I96">
        <f t="shared" si="17"/>
        <v>19.349951775832594</v>
      </c>
      <c r="J96">
        <f t="shared" si="18"/>
        <v>2.8500482241674057</v>
      </c>
      <c r="K96">
        <f t="shared" si="19"/>
        <v>8.122774880079783</v>
      </c>
      <c r="L96">
        <f t="shared" si="20"/>
        <v>8.1283018867924479</v>
      </c>
      <c r="M96">
        <f t="shared" si="21"/>
        <v>66.069291562833669</v>
      </c>
      <c r="AI96">
        <v>250.9</v>
      </c>
      <c r="AJ96">
        <f t="shared" si="22"/>
        <v>21.429834296701788</v>
      </c>
      <c r="AK96">
        <v>250.9</v>
      </c>
      <c r="AL96">
        <f t="shared" si="23"/>
        <v>17.270069254963403</v>
      </c>
      <c r="AM96">
        <v>250.9</v>
      </c>
      <c r="AN96">
        <v>19.349951775832594</v>
      </c>
    </row>
    <row r="97" spans="2:40" x14ac:dyDescent="0.3">
      <c r="B97">
        <v>107.4</v>
      </c>
      <c r="C97">
        <v>11.5</v>
      </c>
      <c r="D97">
        <f t="shared" si="13"/>
        <v>-35.625786163521951</v>
      </c>
      <c r="E97">
        <f t="shared" si="14"/>
        <v>-2.5716981132075514</v>
      </c>
      <c r="F97">
        <f t="shared" si="15"/>
        <v>91.618767058265092</v>
      </c>
      <c r="G97">
        <f t="shared" si="16"/>
        <v>1269.1966397689921</v>
      </c>
      <c r="H97">
        <v>107.4</v>
      </c>
      <c r="I97">
        <f t="shared" si="17"/>
        <v>12.328538838957346</v>
      </c>
      <c r="J97">
        <f t="shared" si="18"/>
        <v>-0.82853883895734626</v>
      </c>
      <c r="K97">
        <f t="shared" si="19"/>
        <v>0.68647660766078733</v>
      </c>
      <c r="L97">
        <f t="shared" si="20"/>
        <v>-2.5716981132075514</v>
      </c>
      <c r="M97">
        <f t="shared" si="21"/>
        <v>6.6136311854752794</v>
      </c>
      <c r="AI97">
        <v>107.4</v>
      </c>
      <c r="AJ97">
        <f t="shared" si="22"/>
        <v>13.218851245260062</v>
      </c>
      <c r="AK97">
        <v>107.4</v>
      </c>
      <c r="AL97">
        <f t="shared" si="23"/>
        <v>11.438226432654631</v>
      </c>
      <c r="AM97">
        <v>107.4</v>
      </c>
      <c r="AN97">
        <v>12.328538838957346</v>
      </c>
    </row>
    <row r="98" spans="2:40" x14ac:dyDescent="0.3">
      <c r="B98">
        <v>163.30000000000001</v>
      </c>
      <c r="C98">
        <v>16.899999999999999</v>
      </c>
      <c r="D98">
        <f t="shared" si="13"/>
        <v>20.274213836478054</v>
      </c>
      <c r="E98">
        <f t="shared" si="14"/>
        <v>2.8283018867924472</v>
      </c>
      <c r="F98">
        <f t="shared" si="15"/>
        <v>57.341597246944424</v>
      </c>
      <c r="G98">
        <f t="shared" si="16"/>
        <v>411.04374668723818</v>
      </c>
      <c r="H98">
        <v>163.30000000000001</v>
      </c>
      <c r="I98">
        <f t="shared" si="17"/>
        <v>15.063709453391677</v>
      </c>
      <c r="J98">
        <f t="shared" si="18"/>
        <v>1.8362905466083213</v>
      </c>
      <c r="K98">
        <f t="shared" si="19"/>
        <v>3.3719629715630872</v>
      </c>
      <c r="L98">
        <f t="shared" si="20"/>
        <v>2.8283018867924472</v>
      </c>
      <c r="M98">
        <f t="shared" si="21"/>
        <v>7.9992915628337169</v>
      </c>
      <c r="AI98">
        <v>163.30000000000001</v>
      </c>
      <c r="AJ98">
        <f t="shared" si="22"/>
        <v>16.4174153747067</v>
      </c>
      <c r="AK98">
        <v>163.30000000000001</v>
      </c>
      <c r="AL98">
        <f t="shared" si="23"/>
        <v>13.710003532076655</v>
      </c>
      <c r="AM98">
        <v>163.30000000000001</v>
      </c>
      <c r="AN98">
        <v>15.063709453391677</v>
      </c>
    </row>
    <row r="99" spans="2:40" x14ac:dyDescent="0.3">
      <c r="B99">
        <v>197.6</v>
      </c>
      <c r="C99">
        <v>11.7</v>
      </c>
      <c r="D99">
        <f t="shared" si="13"/>
        <v>54.574213836478037</v>
      </c>
      <c r="E99">
        <f t="shared" si="14"/>
        <v>-2.3716981132075521</v>
      </c>
      <c r="F99">
        <f t="shared" si="15"/>
        <v>-129.43355998576044</v>
      </c>
      <c r="G99">
        <f t="shared" si="16"/>
        <v>2978.344815869631</v>
      </c>
      <c r="H99">
        <v>197.6</v>
      </c>
      <c r="I99">
        <f t="shared" si="17"/>
        <v>16.741998399278934</v>
      </c>
      <c r="J99">
        <f t="shared" si="18"/>
        <v>-5.0419983992789348</v>
      </c>
      <c r="K99">
        <f t="shared" si="19"/>
        <v>25.42174785833134</v>
      </c>
      <c r="L99">
        <f t="shared" si="20"/>
        <v>-2.3716981132075521</v>
      </c>
      <c r="M99">
        <f t="shared" si="21"/>
        <v>5.624951940192263</v>
      </c>
      <c r="AI99">
        <v>197.6</v>
      </c>
      <c r="AJ99">
        <f t="shared" si="22"/>
        <v>18.380040591880576</v>
      </c>
      <c r="AK99">
        <v>197.6</v>
      </c>
      <c r="AL99">
        <f t="shared" si="23"/>
        <v>15.103956206677289</v>
      </c>
      <c r="AM99">
        <v>197.6</v>
      </c>
      <c r="AN99">
        <v>16.741998399278934</v>
      </c>
    </row>
    <row r="100" spans="2:40" x14ac:dyDescent="0.3">
      <c r="B100">
        <v>184.9</v>
      </c>
      <c r="C100">
        <v>15.5</v>
      </c>
      <c r="D100">
        <f t="shared" si="13"/>
        <v>41.874213836478049</v>
      </c>
      <c r="E100">
        <f t="shared" si="14"/>
        <v>1.4283018867924486</v>
      </c>
      <c r="F100">
        <f t="shared" si="15"/>
        <v>59.809018630592057</v>
      </c>
      <c r="G100">
        <f t="shared" si="16"/>
        <v>1753.4497844230896</v>
      </c>
      <c r="H100">
        <v>184.9</v>
      </c>
      <c r="I100">
        <f t="shared" si="17"/>
        <v>16.120591121938752</v>
      </c>
      <c r="J100">
        <f t="shared" si="18"/>
        <v>-0.62059112193875166</v>
      </c>
      <c r="K100">
        <f t="shared" si="19"/>
        <v>0.38513334062919852</v>
      </c>
      <c r="L100">
        <f t="shared" si="20"/>
        <v>1.4283018867924486</v>
      </c>
      <c r="M100">
        <f t="shared" si="21"/>
        <v>2.0400462798148689</v>
      </c>
      <c r="AI100">
        <v>184.9</v>
      </c>
      <c r="AJ100">
        <f t="shared" si="22"/>
        <v>17.653354286979461</v>
      </c>
      <c r="AK100">
        <v>184.9</v>
      </c>
      <c r="AL100">
        <f t="shared" si="23"/>
        <v>14.587827956898046</v>
      </c>
      <c r="AM100">
        <v>184.9</v>
      </c>
      <c r="AN100">
        <v>16.120591121938752</v>
      </c>
    </row>
    <row r="101" spans="2:40" x14ac:dyDescent="0.3">
      <c r="B101">
        <v>289.7</v>
      </c>
      <c r="C101">
        <v>25.4</v>
      </c>
      <c r="D101">
        <f t="shared" si="13"/>
        <v>146.67421383647803</v>
      </c>
      <c r="E101">
        <f t="shared" si="14"/>
        <v>11.328301886792447</v>
      </c>
      <c r="F101">
        <f t="shared" si="15"/>
        <v>1661.5697733475729</v>
      </c>
      <c r="G101">
        <f t="shared" si="16"/>
        <v>21513.325004548882</v>
      </c>
      <c r="H101">
        <v>289.7</v>
      </c>
      <c r="I101">
        <f t="shared" si="17"/>
        <v>21.248424402667158</v>
      </c>
      <c r="J101">
        <f t="shared" si="18"/>
        <v>4.1515755973328403</v>
      </c>
      <c r="K101">
        <f t="shared" si="19"/>
        <v>17.235579940369529</v>
      </c>
      <c r="L101">
        <f t="shared" si="20"/>
        <v>11.328301886792447</v>
      </c>
      <c r="M101">
        <f t="shared" si="21"/>
        <v>128.33042363830532</v>
      </c>
      <c r="AI101">
        <v>289.7</v>
      </c>
      <c r="AJ101">
        <f t="shared" si="22"/>
        <v>23.649946787265822</v>
      </c>
      <c r="AK101">
        <v>289.7</v>
      </c>
      <c r="AL101">
        <f t="shared" si="23"/>
        <v>18.846902018068491</v>
      </c>
      <c r="AM101">
        <v>289.7</v>
      </c>
      <c r="AN101">
        <v>21.248424402667158</v>
      </c>
    </row>
    <row r="102" spans="2:40" x14ac:dyDescent="0.3">
      <c r="B102">
        <v>135.19999999999999</v>
      </c>
      <c r="C102">
        <v>17.2</v>
      </c>
      <c r="D102">
        <f t="shared" si="13"/>
        <v>-7.8257861635219683</v>
      </c>
      <c r="E102">
        <f t="shared" si="14"/>
        <v>3.1283018867924479</v>
      </c>
      <c r="F102">
        <f t="shared" si="15"/>
        <v>-24.481421620980004</v>
      </c>
      <c r="G102">
        <f t="shared" si="16"/>
        <v>61.242929077171887</v>
      </c>
      <c r="H102">
        <v>135.19999999999999</v>
      </c>
      <c r="I102">
        <f t="shared" si="17"/>
        <v>13.688784690142935</v>
      </c>
      <c r="J102">
        <f t="shared" si="18"/>
        <v>3.5112153098570644</v>
      </c>
      <c r="K102">
        <f t="shared" si="19"/>
        <v>12.32863295217464</v>
      </c>
      <c r="L102">
        <f t="shared" si="20"/>
        <v>3.1283018867924479</v>
      </c>
      <c r="M102">
        <f t="shared" si="21"/>
        <v>9.7862726949091901</v>
      </c>
      <c r="AI102">
        <v>135.19999999999999</v>
      </c>
      <c r="AJ102">
        <f t="shared" si="22"/>
        <v>14.809550400870375</v>
      </c>
      <c r="AK102">
        <v>135.19999999999999</v>
      </c>
      <c r="AL102">
        <f t="shared" si="23"/>
        <v>12.568018979415495</v>
      </c>
      <c r="AM102">
        <v>135.19999999999999</v>
      </c>
      <c r="AN102">
        <v>13.688784690142935</v>
      </c>
    </row>
    <row r="103" spans="2:40" x14ac:dyDescent="0.3">
      <c r="B103">
        <v>222.4</v>
      </c>
      <c r="C103">
        <v>11.7</v>
      </c>
      <c r="D103">
        <f t="shared" si="13"/>
        <v>79.374213836478049</v>
      </c>
      <c r="E103">
        <f t="shared" si="14"/>
        <v>-2.3716981132075521</v>
      </c>
      <c r="F103">
        <f t="shared" si="15"/>
        <v>-188.25167319330777</v>
      </c>
      <c r="G103">
        <f t="shared" si="16"/>
        <v>6300.2658221589436</v>
      </c>
      <c r="H103">
        <v>222.4</v>
      </c>
      <c r="I103">
        <f t="shared" si="17"/>
        <v>17.955455129832984</v>
      </c>
      <c r="J103">
        <f t="shared" si="18"/>
        <v>-6.2554551298329848</v>
      </c>
      <c r="K103">
        <f t="shared" si="19"/>
        <v>39.130718881353808</v>
      </c>
      <c r="L103">
        <f t="shared" si="20"/>
        <v>-2.3716981132075521</v>
      </c>
      <c r="M103">
        <f t="shared" si="21"/>
        <v>5.624951940192263</v>
      </c>
      <c r="AI103">
        <v>222.4</v>
      </c>
      <c r="AJ103">
        <f t="shared" si="22"/>
        <v>19.799081565230786</v>
      </c>
      <c r="AK103">
        <v>222.4</v>
      </c>
      <c r="AL103">
        <f t="shared" si="23"/>
        <v>16.111828694435182</v>
      </c>
      <c r="AM103">
        <v>222.4</v>
      </c>
      <c r="AN103">
        <v>17.955455129832984</v>
      </c>
    </row>
    <row r="104" spans="2:40" x14ac:dyDescent="0.3">
      <c r="B104">
        <v>296.39999999999998</v>
      </c>
      <c r="C104">
        <v>23.8</v>
      </c>
      <c r="D104">
        <f t="shared" si="13"/>
        <v>153.37421383647802</v>
      </c>
      <c r="E104">
        <f t="shared" si="14"/>
        <v>9.7283018867924493</v>
      </c>
      <c r="F104">
        <f t="shared" si="15"/>
        <v>1492.0706538507177</v>
      </c>
      <c r="G104">
        <f t="shared" si="16"/>
        <v>23523.649469957687</v>
      </c>
      <c r="H104">
        <v>296.39999999999998</v>
      </c>
      <c r="I104">
        <f t="shared" si="17"/>
        <v>21.57625343874426</v>
      </c>
      <c r="J104">
        <f t="shared" si="18"/>
        <v>2.2237465612557408</v>
      </c>
      <c r="K104">
        <f t="shared" si="19"/>
        <v>4.9450487686967319</v>
      </c>
      <c r="L104">
        <f t="shared" si="20"/>
        <v>9.7283018867924493</v>
      </c>
      <c r="M104">
        <f t="shared" si="21"/>
        <v>94.639857600569528</v>
      </c>
      <c r="AI104">
        <v>296.39999999999998</v>
      </c>
      <c r="AJ104">
        <f t="shared" si="22"/>
        <v>24.033316727646724</v>
      </c>
      <c r="AK104">
        <v>296.39999999999998</v>
      </c>
      <c r="AL104">
        <f t="shared" si="23"/>
        <v>19.119190149841792</v>
      </c>
      <c r="AM104">
        <v>296.39999999999998</v>
      </c>
      <c r="AN104">
        <v>21.57625343874426</v>
      </c>
    </row>
    <row r="105" spans="2:40" x14ac:dyDescent="0.3">
      <c r="B105">
        <v>280.2</v>
      </c>
      <c r="C105">
        <v>14.8</v>
      </c>
      <c r="D105">
        <f t="shared" si="13"/>
        <v>137.17421383647803</v>
      </c>
      <c r="E105">
        <f t="shared" si="14"/>
        <v>0.72830188679244934</v>
      </c>
      <c r="F105">
        <f t="shared" si="15"/>
        <v>99.904238756377865</v>
      </c>
      <c r="G105">
        <f t="shared" si="16"/>
        <v>18816.764941655802</v>
      </c>
      <c r="H105">
        <v>280.2</v>
      </c>
      <c r="I105">
        <f t="shared" si="17"/>
        <v>20.783592187333952</v>
      </c>
      <c r="J105">
        <f t="shared" si="18"/>
        <v>-5.9835921873339508</v>
      </c>
      <c r="K105">
        <f t="shared" si="19"/>
        <v>35.803375464323892</v>
      </c>
      <c r="L105">
        <f t="shared" si="20"/>
        <v>0.72830188679244934</v>
      </c>
      <c r="M105">
        <f t="shared" si="21"/>
        <v>0.5304236383054417</v>
      </c>
      <c r="AI105">
        <v>280.2</v>
      </c>
      <c r="AJ105">
        <f t="shared" si="22"/>
        <v>23.106362543442152</v>
      </c>
      <c r="AK105">
        <v>280.2</v>
      </c>
      <c r="AL105">
        <f t="shared" si="23"/>
        <v>18.460821831225751</v>
      </c>
      <c r="AM105">
        <v>280.2</v>
      </c>
      <c r="AN105">
        <v>20.783592187333952</v>
      </c>
    </row>
    <row r="106" spans="2:40" x14ac:dyDescent="0.3">
      <c r="B106">
        <v>187.9</v>
      </c>
      <c r="C106">
        <v>14.7</v>
      </c>
      <c r="D106">
        <f t="shared" si="13"/>
        <v>44.874213836478049</v>
      </c>
      <c r="E106">
        <f t="shared" si="14"/>
        <v>0.62830188679244792</v>
      </c>
      <c r="F106">
        <f t="shared" si="15"/>
        <v>28.194553221786929</v>
      </c>
      <c r="G106">
        <f t="shared" si="16"/>
        <v>2013.6950674419579</v>
      </c>
      <c r="H106">
        <v>187.9</v>
      </c>
      <c r="I106">
        <f t="shared" si="17"/>
        <v>16.26738024257029</v>
      </c>
      <c r="J106">
        <f t="shared" si="18"/>
        <v>-1.567380242570291</v>
      </c>
      <c r="K106">
        <f t="shared" si="19"/>
        <v>2.4566808247997041</v>
      </c>
      <c r="L106">
        <f t="shared" si="20"/>
        <v>0.62830188679244792</v>
      </c>
      <c r="M106">
        <f t="shared" si="21"/>
        <v>0.39476326094695002</v>
      </c>
      <c r="AI106">
        <v>187.9</v>
      </c>
      <c r="AJ106">
        <f t="shared" si="22"/>
        <v>17.825012469239567</v>
      </c>
      <c r="AK106">
        <v>187.9</v>
      </c>
      <c r="AL106">
        <f t="shared" si="23"/>
        <v>14.709748015901017</v>
      </c>
      <c r="AM106">
        <v>187.9</v>
      </c>
      <c r="AN106">
        <v>16.26738024257029</v>
      </c>
    </row>
    <row r="107" spans="2:40" x14ac:dyDescent="0.3">
      <c r="B107">
        <v>238.2</v>
      </c>
      <c r="C107">
        <v>20.7</v>
      </c>
      <c r="D107">
        <f t="shared" si="13"/>
        <v>95.174213836478032</v>
      </c>
      <c r="E107">
        <f t="shared" si="14"/>
        <v>6.6283018867924479</v>
      </c>
      <c r="F107">
        <f t="shared" si="15"/>
        <v>630.84342114631522</v>
      </c>
      <c r="G107">
        <f t="shared" si="16"/>
        <v>9058.1309793916462</v>
      </c>
      <c r="H107">
        <v>238.2</v>
      </c>
      <c r="I107">
        <f t="shared" si="17"/>
        <v>18.728544498492418</v>
      </c>
      <c r="J107">
        <f t="shared" si="18"/>
        <v>1.971455501507581</v>
      </c>
      <c r="K107">
        <f t="shared" si="19"/>
        <v>3.8866367944245077</v>
      </c>
      <c r="L107">
        <f t="shared" si="20"/>
        <v>6.6283018867924479</v>
      </c>
      <c r="M107">
        <f t="shared" si="21"/>
        <v>43.934385902456327</v>
      </c>
      <c r="AI107">
        <v>238.2</v>
      </c>
      <c r="AJ107">
        <f t="shared" si="22"/>
        <v>20.703147991800673</v>
      </c>
      <c r="AK107">
        <v>238.2</v>
      </c>
      <c r="AL107">
        <f t="shared" si="23"/>
        <v>16.75394100518416</v>
      </c>
      <c r="AM107">
        <v>238.2</v>
      </c>
      <c r="AN107">
        <v>18.728544498492418</v>
      </c>
    </row>
    <row r="108" spans="2:40" x14ac:dyDescent="0.3">
      <c r="B108">
        <v>137.9</v>
      </c>
      <c r="C108">
        <v>19.2</v>
      </c>
      <c r="D108">
        <f t="shared" si="13"/>
        <v>-5.1257861635219513</v>
      </c>
      <c r="E108">
        <f t="shared" si="14"/>
        <v>5.1283018867924479</v>
      </c>
      <c r="F108">
        <f t="shared" si="15"/>
        <v>-26.286578853684247</v>
      </c>
      <c r="G108">
        <f t="shared" si="16"/>
        <v>26.273683794153083</v>
      </c>
      <c r="H108">
        <v>137.9</v>
      </c>
      <c r="I108">
        <f t="shared" si="17"/>
        <v>13.82089489871132</v>
      </c>
      <c r="J108">
        <f t="shared" si="18"/>
        <v>5.3791051012886797</v>
      </c>
      <c r="K108">
        <f t="shared" si="19"/>
        <v>28.934771690709898</v>
      </c>
      <c r="L108">
        <f t="shared" si="20"/>
        <v>5.1283018867924479</v>
      </c>
      <c r="M108">
        <f t="shared" si="21"/>
        <v>26.299480242078982</v>
      </c>
      <c r="AI108">
        <v>137.9</v>
      </c>
      <c r="AJ108">
        <f t="shared" si="22"/>
        <v>14.96404276490447</v>
      </c>
      <c r="AK108">
        <v>137.9</v>
      </c>
      <c r="AL108">
        <f t="shared" si="23"/>
        <v>12.67774703251817</v>
      </c>
      <c r="AM108">
        <v>137.9</v>
      </c>
      <c r="AN108">
        <v>13.82089489871132</v>
      </c>
    </row>
    <row r="109" spans="2:40" x14ac:dyDescent="0.3">
      <c r="B109">
        <v>25</v>
      </c>
      <c r="C109">
        <v>7.2</v>
      </c>
      <c r="D109">
        <f t="shared" si="13"/>
        <v>-118.02578616352196</v>
      </c>
      <c r="E109">
        <f t="shared" si="14"/>
        <v>-6.8716981132075512</v>
      </c>
      <c r="F109">
        <f t="shared" si="15"/>
        <v>811.03757208971172</v>
      </c>
      <c r="G109">
        <f t="shared" si="16"/>
        <v>13930.086199517411</v>
      </c>
      <c r="H109">
        <v>25</v>
      </c>
      <c r="I109">
        <f t="shared" si="17"/>
        <v>8.2967309922777606</v>
      </c>
      <c r="J109">
        <f t="shared" si="18"/>
        <v>-1.0967309922777604</v>
      </c>
      <c r="K109">
        <f t="shared" si="19"/>
        <v>1.202818869422561</v>
      </c>
      <c r="L109">
        <f t="shared" si="20"/>
        <v>-6.8716981132075512</v>
      </c>
      <c r="M109">
        <f t="shared" si="21"/>
        <v>47.220234959060221</v>
      </c>
      <c r="AI109">
        <v>25</v>
      </c>
      <c r="AJ109">
        <f t="shared" si="22"/>
        <v>8.5039731725158241</v>
      </c>
      <c r="AK109">
        <v>25</v>
      </c>
      <c r="AL109">
        <f t="shared" si="23"/>
        <v>8.0894888120396988</v>
      </c>
      <c r="AM109">
        <v>25</v>
      </c>
      <c r="AN109">
        <v>8.2967309922777606</v>
      </c>
    </row>
    <row r="110" spans="2:40" x14ac:dyDescent="0.3">
      <c r="B110">
        <v>90.4</v>
      </c>
      <c r="C110">
        <v>8.6999999999999993</v>
      </c>
      <c r="D110">
        <f t="shared" si="13"/>
        <v>-52.625786163521951</v>
      </c>
      <c r="E110">
        <f t="shared" si="14"/>
        <v>-5.3716981132075521</v>
      </c>
      <c r="F110">
        <f t="shared" si="15"/>
        <v>282.68983624065498</v>
      </c>
      <c r="G110">
        <f t="shared" si="16"/>
        <v>2769.4733693287385</v>
      </c>
      <c r="H110">
        <v>90.4</v>
      </c>
      <c r="I110">
        <f t="shared" si="17"/>
        <v>11.496733822045297</v>
      </c>
      <c r="J110">
        <f t="shared" si="18"/>
        <v>-2.7967338220452973</v>
      </c>
      <c r="K110">
        <f t="shared" si="19"/>
        <v>7.8217200713720967</v>
      </c>
      <c r="L110">
        <f t="shared" si="20"/>
        <v>-5.3716981132075521</v>
      </c>
      <c r="M110">
        <f t="shared" si="21"/>
        <v>28.855140619437574</v>
      </c>
      <c r="AI110">
        <v>90.4</v>
      </c>
      <c r="AJ110">
        <f t="shared" si="22"/>
        <v>12.24612154578613</v>
      </c>
      <c r="AK110">
        <v>90.4</v>
      </c>
      <c r="AL110">
        <f t="shared" si="23"/>
        <v>10.747346098304464</v>
      </c>
      <c r="AM110">
        <v>90.4</v>
      </c>
      <c r="AN110">
        <v>11.496733822045297</v>
      </c>
    </row>
    <row r="111" spans="2:40" x14ac:dyDescent="0.3">
      <c r="B111">
        <v>13.1</v>
      </c>
      <c r="C111">
        <v>5.3</v>
      </c>
      <c r="D111">
        <f t="shared" si="13"/>
        <v>-129.92578616352196</v>
      </c>
      <c r="E111">
        <f t="shared" si="14"/>
        <v>-8.7716981132075524</v>
      </c>
      <c r="F111">
        <f t="shared" si="15"/>
        <v>1139.6697733475735</v>
      </c>
      <c r="G111">
        <f t="shared" si="16"/>
        <v>16880.709910209236</v>
      </c>
      <c r="H111">
        <v>13.1</v>
      </c>
      <c r="I111">
        <f t="shared" si="17"/>
        <v>7.7144674804393256</v>
      </c>
      <c r="J111">
        <f t="shared" si="18"/>
        <v>-2.4144674804393258</v>
      </c>
      <c r="K111">
        <f t="shared" si="19"/>
        <v>5.829653214099026</v>
      </c>
      <c r="L111">
        <f t="shared" si="20"/>
        <v>-8.7716981132075524</v>
      </c>
      <c r="M111">
        <f t="shared" si="21"/>
        <v>76.942687789248936</v>
      </c>
      <c r="AI111">
        <v>13.1</v>
      </c>
      <c r="AJ111">
        <f t="shared" si="22"/>
        <v>7.8230623828840704</v>
      </c>
      <c r="AK111">
        <v>13.1</v>
      </c>
      <c r="AL111">
        <f t="shared" si="23"/>
        <v>7.6058725779945817</v>
      </c>
      <c r="AM111">
        <v>13.1</v>
      </c>
      <c r="AN111">
        <v>7.7144674804393256</v>
      </c>
    </row>
    <row r="112" spans="2:40" x14ac:dyDescent="0.3">
      <c r="B112">
        <v>255.4</v>
      </c>
      <c r="C112">
        <v>19.8</v>
      </c>
      <c r="D112">
        <f t="shared" si="13"/>
        <v>112.37421383647805</v>
      </c>
      <c r="E112">
        <f t="shared" si="14"/>
        <v>5.7283018867924493</v>
      </c>
      <c r="F112">
        <f t="shared" si="15"/>
        <v>643.71342114631534</v>
      </c>
      <c r="G112">
        <f t="shared" si="16"/>
        <v>12627.963935366495</v>
      </c>
      <c r="H112">
        <v>255.4</v>
      </c>
      <c r="I112">
        <f t="shared" si="17"/>
        <v>19.570135456779902</v>
      </c>
      <c r="J112">
        <f t="shared" si="18"/>
        <v>0.22986454322009919</v>
      </c>
      <c r="K112">
        <f t="shared" si="19"/>
        <v>5.2837708229784848E-2</v>
      </c>
      <c r="L112">
        <f t="shared" si="20"/>
        <v>5.7283018867924493</v>
      </c>
      <c r="M112">
        <f t="shared" si="21"/>
        <v>32.813442506229933</v>
      </c>
      <c r="AI112">
        <v>255.4</v>
      </c>
      <c r="AJ112">
        <f t="shared" si="22"/>
        <v>21.687321570091946</v>
      </c>
      <c r="AK112">
        <v>255.4</v>
      </c>
      <c r="AL112">
        <f t="shared" si="23"/>
        <v>17.452949343467861</v>
      </c>
      <c r="AM112">
        <v>255.4</v>
      </c>
      <c r="AN112">
        <v>19.570135456779902</v>
      </c>
    </row>
    <row r="113" spans="2:40" x14ac:dyDescent="0.3">
      <c r="B113">
        <v>225.8</v>
      </c>
      <c r="C113">
        <v>13.4</v>
      </c>
      <c r="D113">
        <f t="shared" si="13"/>
        <v>82.774213836478054</v>
      </c>
      <c r="E113">
        <f t="shared" si="14"/>
        <v>-0.67169811320755102</v>
      </c>
      <c r="F113">
        <f t="shared" si="15"/>
        <v>-55.599283256200671</v>
      </c>
      <c r="G113">
        <f t="shared" si="16"/>
        <v>6851.570476246995</v>
      </c>
      <c r="H113">
        <v>225.8</v>
      </c>
      <c r="I113">
        <f t="shared" si="17"/>
        <v>18.121816133215393</v>
      </c>
      <c r="J113">
        <f t="shared" si="18"/>
        <v>-4.721816133215393</v>
      </c>
      <c r="K113">
        <f t="shared" si="19"/>
        <v>22.295547595893165</v>
      </c>
      <c r="L113">
        <f t="shared" si="20"/>
        <v>-0.67169811320755102</v>
      </c>
      <c r="M113">
        <f t="shared" si="21"/>
        <v>0.45117835528658401</v>
      </c>
      <c r="AI113">
        <v>225.8</v>
      </c>
      <c r="AJ113">
        <f t="shared" si="22"/>
        <v>19.99362750512557</v>
      </c>
      <c r="AK113">
        <v>225.8</v>
      </c>
      <c r="AL113">
        <f t="shared" si="23"/>
        <v>16.250004761305213</v>
      </c>
      <c r="AM113">
        <v>225.8</v>
      </c>
      <c r="AN113">
        <v>18.121816133215393</v>
      </c>
    </row>
    <row r="114" spans="2:40" x14ac:dyDescent="0.3">
      <c r="B114">
        <v>241.7</v>
      </c>
      <c r="C114">
        <v>21.8</v>
      </c>
      <c r="D114">
        <f t="shared" si="13"/>
        <v>98.674213836478032</v>
      </c>
      <c r="E114">
        <f t="shared" si="14"/>
        <v>7.7283018867924493</v>
      </c>
      <c r="F114">
        <f t="shared" si="15"/>
        <v>762.58411297021473</v>
      </c>
      <c r="G114">
        <f t="shared" si="16"/>
        <v>9736.6004762469929</v>
      </c>
      <c r="H114">
        <v>241.7</v>
      </c>
      <c r="I114">
        <f t="shared" si="17"/>
        <v>18.899798472562544</v>
      </c>
      <c r="J114">
        <f t="shared" si="18"/>
        <v>2.9002015274374564</v>
      </c>
      <c r="K114">
        <f t="shared" si="19"/>
        <v>8.4111688997505549</v>
      </c>
      <c r="L114">
        <f t="shared" si="20"/>
        <v>7.7283018867924493</v>
      </c>
      <c r="M114">
        <f t="shared" si="21"/>
        <v>59.72665005339973</v>
      </c>
      <c r="AI114">
        <v>241.7</v>
      </c>
      <c r="AJ114">
        <f t="shared" si="22"/>
        <v>20.90341587110413</v>
      </c>
      <c r="AK114">
        <v>241.7</v>
      </c>
      <c r="AL114">
        <f t="shared" si="23"/>
        <v>16.896181074020959</v>
      </c>
      <c r="AM114">
        <v>241.7</v>
      </c>
      <c r="AN114">
        <v>18.899798472562544</v>
      </c>
    </row>
    <row r="115" spans="2:40" x14ac:dyDescent="0.3">
      <c r="B115">
        <v>175.7</v>
      </c>
      <c r="C115">
        <v>14.1</v>
      </c>
      <c r="D115">
        <f t="shared" si="13"/>
        <v>32.674213836478032</v>
      </c>
      <c r="E115">
        <f t="shared" si="14"/>
        <v>2.8301886792448272E-2</v>
      </c>
      <c r="F115">
        <f t="shared" si="15"/>
        <v>0.92474190103224818</v>
      </c>
      <c r="G115">
        <f t="shared" si="16"/>
        <v>1067.6042498318925</v>
      </c>
      <c r="H115">
        <v>175.7</v>
      </c>
      <c r="I115">
        <f t="shared" si="17"/>
        <v>15.670437818668702</v>
      </c>
      <c r="J115">
        <f t="shared" si="18"/>
        <v>-1.5704378186687027</v>
      </c>
      <c r="K115">
        <f t="shared" si="19"/>
        <v>2.4662749423049131</v>
      </c>
      <c r="L115">
        <f t="shared" si="20"/>
        <v>2.8301886792448272E-2</v>
      </c>
      <c r="M115">
        <f t="shared" si="21"/>
        <v>8.0099679601255795E-4</v>
      </c>
      <c r="AI115">
        <v>175.7</v>
      </c>
      <c r="AJ115">
        <f t="shared" si="22"/>
        <v>17.126935861381803</v>
      </c>
      <c r="AK115">
        <v>175.7</v>
      </c>
      <c r="AL115">
        <f t="shared" si="23"/>
        <v>14.213939775955602</v>
      </c>
      <c r="AM115">
        <v>175.7</v>
      </c>
      <c r="AN115">
        <v>15.670437818668702</v>
      </c>
    </row>
    <row r="116" spans="2:40" x14ac:dyDescent="0.3">
      <c r="B116">
        <v>209.6</v>
      </c>
      <c r="C116">
        <v>15.9</v>
      </c>
      <c r="D116">
        <f t="shared" si="13"/>
        <v>66.574213836478037</v>
      </c>
      <c r="E116">
        <f t="shared" si="14"/>
        <v>1.828301886792449</v>
      </c>
      <c r="F116">
        <f t="shared" si="15"/>
        <v>121.71776076895677</v>
      </c>
      <c r="G116">
        <f t="shared" si="16"/>
        <v>4432.1259479451037</v>
      </c>
      <c r="H116">
        <v>209.6</v>
      </c>
      <c r="I116">
        <f t="shared" si="17"/>
        <v>17.329154881805085</v>
      </c>
      <c r="J116">
        <f t="shared" si="18"/>
        <v>-1.4291548818050845</v>
      </c>
      <c r="K116">
        <f t="shared" si="19"/>
        <v>2.0424836761873051</v>
      </c>
      <c r="L116">
        <f t="shared" si="20"/>
        <v>1.828301886792449</v>
      </c>
      <c r="M116">
        <f t="shared" si="21"/>
        <v>3.3426877892488291</v>
      </c>
      <c r="AI116">
        <v>209.6</v>
      </c>
      <c r="AJ116">
        <f t="shared" si="22"/>
        <v>19.066673320920998</v>
      </c>
      <c r="AK116">
        <v>209.6</v>
      </c>
      <c r="AL116">
        <f t="shared" si="23"/>
        <v>15.591636442689172</v>
      </c>
      <c r="AM116">
        <v>209.6</v>
      </c>
      <c r="AN116">
        <v>17.329154881805085</v>
      </c>
    </row>
    <row r="117" spans="2:40" x14ac:dyDescent="0.3">
      <c r="B117">
        <v>78.2</v>
      </c>
      <c r="C117">
        <v>14.6</v>
      </c>
      <c r="D117">
        <f t="shared" si="13"/>
        <v>-64.825786163521954</v>
      </c>
      <c r="E117">
        <f t="shared" si="14"/>
        <v>0.52830188679244827</v>
      </c>
      <c r="F117">
        <f t="shared" si="15"/>
        <v>-34.247585142992435</v>
      </c>
      <c r="G117">
        <f t="shared" si="16"/>
        <v>4202.3825517186742</v>
      </c>
      <c r="H117">
        <v>78.2</v>
      </c>
      <c r="I117">
        <f t="shared" si="17"/>
        <v>10.899791398143707</v>
      </c>
      <c r="J117">
        <f t="shared" si="18"/>
        <v>3.7002086018562927</v>
      </c>
      <c r="K117">
        <f t="shared" si="19"/>
        <v>13.691543697251301</v>
      </c>
      <c r="L117">
        <f t="shared" si="20"/>
        <v>0.52830188679244827</v>
      </c>
      <c r="M117">
        <f t="shared" si="21"/>
        <v>0.2791028835884608</v>
      </c>
      <c r="AI117">
        <v>78.2</v>
      </c>
      <c r="AJ117">
        <f t="shared" si="22"/>
        <v>11.548044937928367</v>
      </c>
      <c r="AK117">
        <v>78.2</v>
      </c>
      <c r="AL117">
        <f t="shared" si="23"/>
        <v>10.251537858359049</v>
      </c>
      <c r="AM117">
        <v>78.2</v>
      </c>
      <c r="AN117">
        <v>10.899791398143707</v>
      </c>
    </row>
    <row r="118" spans="2:40" x14ac:dyDescent="0.3">
      <c r="B118">
        <v>75.099999999999994</v>
      </c>
      <c r="C118">
        <v>12.6</v>
      </c>
      <c r="D118">
        <f t="shared" si="13"/>
        <v>-67.925786163521963</v>
      </c>
      <c r="E118">
        <f t="shared" si="14"/>
        <v>-1.4716981132075517</v>
      </c>
      <c r="F118">
        <f t="shared" si="15"/>
        <v>99.966251334994894</v>
      </c>
      <c r="G118">
        <f t="shared" si="16"/>
        <v>4613.9124259325117</v>
      </c>
      <c r="H118">
        <v>75.099999999999994</v>
      </c>
      <c r="I118">
        <f t="shared" si="17"/>
        <v>10.74810930682445</v>
      </c>
      <c r="J118">
        <f t="shared" si="18"/>
        <v>1.8518906931755499</v>
      </c>
      <c r="K118">
        <f t="shared" si="19"/>
        <v>3.4294991394702188</v>
      </c>
      <c r="L118">
        <f t="shared" si="20"/>
        <v>-1.4716981132075517</v>
      </c>
      <c r="M118">
        <f t="shared" si="21"/>
        <v>2.1658953364186679</v>
      </c>
      <c r="AI118">
        <v>75.099999999999994</v>
      </c>
      <c r="AJ118">
        <f t="shared" si="22"/>
        <v>11.370664816259589</v>
      </c>
      <c r="AK118">
        <v>75.099999999999994</v>
      </c>
      <c r="AL118">
        <f t="shared" si="23"/>
        <v>10.125553797389312</v>
      </c>
      <c r="AM118">
        <v>75.099999999999994</v>
      </c>
      <c r="AN118">
        <v>10.74810930682445</v>
      </c>
    </row>
    <row r="119" spans="2:40" x14ac:dyDescent="0.3">
      <c r="B119">
        <v>139.19999999999999</v>
      </c>
      <c r="C119">
        <v>12.2</v>
      </c>
      <c r="D119">
        <f t="shared" si="13"/>
        <v>-3.8257861635219683</v>
      </c>
      <c r="E119">
        <f t="shared" si="14"/>
        <v>-1.8716981132075521</v>
      </c>
      <c r="F119">
        <f t="shared" si="15"/>
        <v>7.1607167437996271</v>
      </c>
      <c r="G119">
        <f t="shared" si="16"/>
        <v>14.63663976899614</v>
      </c>
      <c r="H119">
        <v>139.19999999999999</v>
      </c>
      <c r="I119">
        <f t="shared" si="17"/>
        <v>13.884503517651652</v>
      </c>
      <c r="J119">
        <f t="shared" si="18"/>
        <v>-1.6845035176516525</v>
      </c>
      <c r="K119">
        <f t="shared" si="19"/>
        <v>2.8375521009807914</v>
      </c>
      <c r="L119">
        <f t="shared" si="20"/>
        <v>-1.8716981132075521</v>
      </c>
      <c r="M119">
        <f t="shared" si="21"/>
        <v>3.5032538269847104</v>
      </c>
      <c r="AI119">
        <v>139.19999999999999</v>
      </c>
      <c r="AJ119">
        <f t="shared" si="22"/>
        <v>15.038427977217182</v>
      </c>
      <c r="AK119">
        <v>139.19999999999999</v>
      </c>
      <c r="AL119">
        <f t="shared" si="23"/>
        <v>12.730579058086121</v>
      </c>
      <c r="AM119">
        <v>139.19999999999999</v>
      </c>
      <c r="AN119">
        <v>13.884503517651652</v>
      </c>
    </row>
    <row r="120" spans="2:40" x14ac:dyDescent="0.3">
      <c r="B120">
        <v>76.400000000000006</v>
      </c>
      <c r="C120">
        <v>9.4</v>
      </c>
      <c r="D120">
        <f t="shared" si="13"/>
        <v>-66.625786163521951</v>
      </c>
      <c r="E120">
        <f t="shared" si="14"/>
        <v>-4.671698113207551</v>
      </c>
      <c r="F120">
        <f t="shared" si="15"/>
        <v>311.25555951109527</v>
      </c>
      <c r="G120">
        <f t="shared" si="16"/>
        <v>4438.9953819073535</v>
      </c>
      <c r="H120">
        <v>76.400000000000006</v>
      </c>
      <c r="I120">
        <f t="shared" si="17"/>
        <v>10.811717925764786</v>
      </c>
      <c r="J120">
        <f t="shared" si="18"/>
        <v>-1.4117179257647852</v>
      </c>
      <c r="K120">
        <f t="shared" si="19"/>
        <v>1.9929475019256275</v>
      </c>
      <c r="L120">
        <f t="shared" si="20"/>
        <v>-4.671698113207551</v>
      </c>
      <c r="M120">
        <f t="shared" si="21"/>
        <v>21.824763260946991</v>
      </c>
      <c r="AI120">
        <v>76.400000000000006</v>
      </c>
      <c r="AJ120">
        <f t="shared" si="22"/>
        <v>11.445050028572304</v>
      </c>
      <c r="AK120">
        <v>76.400000000000006</v>
      </c>
      <c r="AL120">
        <f t="shared" si="23"/>
        <v>10.178385822957267</v>
      </c>
      <c r="AM120">
        <v>76.400000000000006</v>
      </c>
      <c r="AN120">
        <v>10.811717925764786</v>
      </c>
    </row>
    <row r="121" spans="2:40" x14ac:dyDescent="0.3">
      <c r="B121">
        <v>125.7</v>
      </c>
      <c r="C121">
        <v>15.9</v>
      </c>
      <c r="D121">
        <f t="shared" si="13"/>
        <v>-17.325786163521954</v>
      </c>
      <c r="E121">
        <f t="shared" si="14"/>
        <v>1.828301886792449</v>
      </c>
      <c r="F121">
        <f t="shared" si="15"/>
        <v>-31.676767532929695</v>
      </c>
      <c r="G121">
        <f t="shared" si="16"/>
        <v>300.18286618408877</v>
      </c>
      <c r="H121">
        <v>125.7</v>
      </c>
      <c r="I121">
        <f t="shared" si="17"/>
        <v>13.223952474809732</v>
      </c>
      <c r="J121">
        <f t="shared" si="18"/>
        <v>2.6760475251902687</v>
      </c>
      <c r="K121">
        <f t="shared" si="19"/>
        <v>7.1612303570769615</v>
      </c>
      <c r="L121">
        <f t="shared" si="20"/>
        <v>1.828301886792449</v>
      </c>
      <c r="M121">
        <f t="shared" si="21"/>
        <v>3.3426877892488291</v>
      </c>
      <c r="AI121">
        <v>125.7</v>
      </c>
      <c r="AJ121">
        <f t="shared" si="22"/>
        <v>14.265966157046707</v>
      </c>
      <c r="AK121">
        <v>125.7</v>
      </c>
      <c r="AL121">
        <f t="shared" si="23"/>
        <v>12.181938792572755</v>
      </c>
      <c r="AM121">
        <v>125.7</v>
      </c>
      <c r="AN121">
        <v>13.223952474809732</v>
      </c>
    </row>
    <row r="122" spans="2:40" x14ac:dyDescent="0.3">
      <c r="B122">
        <v>19.399999999999999</v>
      </c>
      <c r="C122">
        <v>6.6</v>
      </c>
      <c r="D122">
        <f t="shared" si="13"/>
        <v>-123.62578616352195</v>
      </c>
      <c r="E122">
        <f t="shared" si="14"/>
        <v>-7.4716981132075517</v>
      </c>
      <c r="F122">
        <f t="shared" si="15"/>
        <v>923.69455322178726</v>
      </c>
      <c r="G122">
        <f t="shared" si="16"/>
        <v>15283.335004548855</v>
      </c>
      <c r="H122">
        <v>19.399999999999999</v>
      </c>
      <c r="I122">
        <f t="shared" si="17"/>
        <v>8.0227246337655558</v>
      </c>
      <c r="J122">
        <f t="shared" si="18"/>
        <v>-1.4227246337655561</v>
      </c>
      <c r="K122">
        <f t="shared" si="19"/>
        <v>2.0241453835233356</v>
      </c>
      <c r="L122">
        <f t="shared" si="20"/>
        <v>-7.4716981132075517</v>
      </c>
      <c r="M122">
        <f t="shared" si="21"/>
        <v>55.826272694909285</v>
      </c>
      <c r="AI122">
        <v>19.399999999999999</v>
      </c>
      <c r="AJ122">
        <f t="shared" si="22"/>
        <v>8.1835445656302923</v>
      </c>
      <c r="AK122">
        <v>19.399999999999999</v>
      </c>
      <c r="AL122">
        <f t="shared" si="23"/>
        <v>7.8619047019008201</v>
      </c>
      <c r="AM122">
        <v>19.399999999999999</v>
      </c>
      <c r="AN122">
        <v>8.0227246337655558</v>
      </c>
    </row>
    <row r="123" spans="2:40" x14ac:dyDescent="0.3">
      <c r="B123">
        <v>141.30000000000001</v>
      </c>
      <c r="C123">
        <v>15.5</v>
      </c>
      <c r="D123">
        <f t="shared" si="13"/>
        <v>-1.7257861635219456</v>
      </c>
      <c r="E123">
        <f t="shared" si="14"/>
        <v>1.4283018867924486</v>
      </c>
      <c r="F123">
        <f t="shared" si="15"/>
        <v>-2.4649436335586961</v>
      </c>
      <c r="G123">
        <f t="shared" si="16"/>
        <v>2.9783378822037956</v>
      </c>
      <c r="H123">
        <v>141.30000000000001</v>
      </c>
      <c r="I123">
        <f t="shared" si="17"/>
        <v>13.987255902093731</v>
      </c>
      <c r="J123">
        <f t="shared" si="18"/>
        <v>1.5127440979062694</v>
      </c>
      <c r="K123">
        <f t="shared" si="19"/>
        <v>2.2883947057502527</v>
      </c>
      <c r="L123">
        <f t="shared" si="20"/>
        <v>1.4283018867924486</v>
      </c>
      <c r="M123">
        <f t="shared" si="21"/>
        <v>2.0400462798148689</v>
      </c>
      <c r="AI123">
        <v>141.30000000000001</v>
      </c>
      <c r="AJ123">
        <f t="shared" si="22"/>
        <v>15.158588704799257</v>
      </c>
      <c r="AK123">
        <v>141.30000000000001</v>
      </c>
      <c r="AL123">
        <f t="shared" si="23"/>
        <v>12.815923099388204</v>
      </c>
      <c r="AM123">
        <v>141.30000000000001</v>
      </c>
      <c r="AN123">
        <v>13.987255902093731</v>
      </c>
    </row>
    <row r="124" spans="2:40" x14ac:dyDescent="0.3">
      <c r="B124">
        <v>18.8</v>
      </c>
      <c r="C124">
        <v>7</v>
      </c>
      <c r="D124">
        <f t="shared" si="13"/>
        <v>-124.22578616352196</v>
      </c>
      <c r="E124">
        <f t="shared" si="14"/>
        <v>-7.0716981132075514</v>
      </c>
      <c r="F124">
        <f t="shared" si="15"/>
        <v>878.48725762430297</v>
      </c>
      <c r="G124">
        <f t="shared" si="16"/>
        <v>15432.045947945084</v>
      </c>
      <c r="H124">
        <v>18.8</v>
      </c>
      <c r="I124">
        <f t="shared" si="17"/>
        <v>7.9933668096392489</v>
      </c>
      <c r="J124">
        <f t="shared" si="18"/>
        <v>-0.99336680963924895</v>
      </c>
      <c r="K124">
        <f t="shared" si="19"/>
        <v>0.98677761849285983</v>
      </c>
      <c r="L124">
        <f t="shared" si="20"/>
        <v>-7.0716981132075514</v>
      </c>
      <c r="M124">
        <f t="shared" si="21"/>
        <v>50.008914204343242</v>
      </c>
      <c r="AI124">
        <v>18.8</v>
      </c>
      <c r="AJ124">
        <f t="shared" si="22"/>
        <v>8.1492129291782707</v>
      </c>
      <c r="AK124">
        <v>18.8</v>
      </c>
      <c r="AL124">
        <f t="shared" si="23"/>
        <v>7.8375206901002255</v>
      </c>
      <c r="AM124">
        <v>18.8</v>
      </c>
      <c r="AN124">
        <v>7.9933668096392489</v>
      </c>
    </row>
    <row r="125" spans="2:40" x14ac:dyDescent="0.3">
      <c r="B125">
        <v>224</v>
      </c>
      <c r="C125">
        <v>11.6</v>
      </c>
      <c r="D125">
        <f t="shared" si="13"/>
        <v>80.974213836478043</v>
      </c>
      <c r="E125">
        <f t="shared" si="14"/>
        <v>-2.4716981132075517</v>
      </c>
      <c r="F125">
        <f t="shared" si="15"/>
        <v>-200.14381155808761</v>
      </c>
      <c r="G125">
        <f t="shared" si="16"/>
        <v>6556.8233064356718</v>
      </c>
      <c r="H125">
        <v>224</v>
      </c>
      <c r="I125">
        <f t="shared" si="17"/>
        <v>18.033742660836467</v>
      </c>
      <c r="J125">
        <f t="shared" si="18"/>
        <v>-6.433742660836467</v>
      </c>
      <c r="K125">
        <f t="shared" si="19"/>
        <v>41.393044625867098</v>
      </c>
      <c r="L125">
        <f t="shared" si="20"/>
        <v>-2.4716981132075517</v>
      </c>
      <c r="M125">
        <f t="shared" si="21"/>
        <v>6.1092915628337714</v>
      </c>
      <c r="AI125">
        <v>224</v>
      </c>
      <c r="AJ125">
        <f t="shared" si="22"/>
        <v>19.890632595769507</v>
      </c>
      <c r="AK125">
        <v>224</v>
      </c>
      <c r="AL125">
        <f t="shared" si="23"/>
        <v>16.17685272590343</v>
      </c>
      <c r="AM125">
        <v>224</v>
      </c>
      <c r="AN125">
        <v>18.033742660836467</v>
      </c>
    </row>
    <row r="126" spans="2:40" x14ac:dyDescent="0.3">
      <c r="B126">
        <v>123.1</v>
      </c>
      <c r="C126">
        <v>15.2</v>
      </c>
      <c r="D126">
        <f t="shared" si="13"/>
        <v>-19.925786163521963</v>
      </c>
      <c r="E126">
        <f t="shared" si="14"/>
        <v>1.1283018867924479</v>
      </c>
      <c r="F126">
        <f t="shared" si="15"/>
        <v>-22.482302124124683</v>
      </c>
      <c r="G126">
        <f t="shared" si="16"/>
        <v>397.03695423440331</v>
      </c>
      <c r="H126">
        <v>123.1</v>
      </c>
      <c r="I126">
        <f t="shared" si="17"/>
        <v>13.096735236929064</v>
      </c>
      <c r="J126">
        <f t="shared" si="18"/>
        <v>2.1032647630709356</v>
      </c>
      <c r="K126">
        <f t="shared" si="19"/>
        <v>4.4237226635758384</v>
      </c>
      <c r="L126">
        <f t="shared" si="20"/>
        <v>1.1283018867924479</v>
      </c>
      <c r="M126">
        <f t="shared" si="21"/>
        <v>1.2730651477393979</v>
      </c>
      <c r="AI126">
        <v>123.1</v>
      </c>
      <c r="AJ126">
        <f t="shared" si="22"/>
        <v>14.117195732421282</v>
      </c>
      <c r="AK126">
        <v>123.1</v>
      </c>
      <c r="AL126">
        <f t="shared" si="23"/>
        <v>12.076274741436846</v>
      </c>
      <c r="AM126">
        <v>123.1</v>
      </c>
      <c r="AN126">
        <v>13.096735236929064</v>
      </c>
    </row>
    <row r="127" spans="2:40" x14ac:dyDescent="0.3">
      <c r="B127">
        <v>229.5</v>
      </c>
      <c r="C127">
        <v>19.7</v>
      </c>
      <c r="D127">
        <f t="shared" si="13"/>
        <v>86.474213836478043</v>
      </c>
      <c r="E127">
        <f t="shared" si="14"/>
        <v>5.6283018867924479</v>
      </c>
      <c r="F127">
        <f t="shared" si="15"/>
        <v>486.70298089474295</v>
      </c>
      <c r="G127">
        <f t="shared" si="16"/>
        <v>7477.7896586369307</v>
      </c>
      <c r="H127">
        <v>229.5</v>
      </c>
      <c r="I127">
        <f t="shared" si="17"/>
        <v>18.302856048660956</v>
      </c>
      <c r="J127">
        <f t="shared" si="18"/>
        <v>1.3971439513390429</v>
      </c>
      <c r="K127">
        <f t="shared" si="19"/>
        <v>1.9520112207632738</v>
      </c>
      <c r="L127">
        <f t="shared" si="20"/>
        <v>5.6283018867924479</v>
      </c>
      <c r="M127">
        <f t="shared" si="21"/>
        <v>31.677782128871428</v>
      </c>
      <c r="AI127">
        <v>229.5</v>
      </c>
      <c r="AJ127">
        <f t="shared" si="22"/>
        <v>20.205339263246366</v>
      </c>
      <c r="AK127">
        <v>229.5</v>
      </c>
      <c r="AL127">
        <f t="shared" si="23"/>
        <v>16.400372834075547</v>
      </c>
      <c r="AM127">
        <v>229.5</v>
      </c>
      <c r="AN127">
        <v>18.302856048660956</v>
      </c>
    </row>
    <row r="128" spans="2:40" x14ac:dyDescent="0.3">
      <c r="B128">
        <v>87.2</v>
      </c>
      <c r="C128">
        <v>10.6</v>
      </c>
      <c r="D128">
        <f t="shared" si="13"/>
        <v>-55.825786163521954</v>
      </c>
      <c r="E128">
        <f t="shared" si="14"/>
        <v>-3.4716981132075517</v>
      </c>
      <c r="F128">
        <f t="shared" si="15"/>
        <v>193.81027649222742</v>
      </c>
      <c r="G128">
        <f t="shared" si="16"/>
        <v>3116.5184007752791</v>
      </c>
      <c r="H128">
        <v>87.2</v>
      </c>
      <c r="I128">
        <f t="shared" si="17"/>
        <v>11.340158760038323</v>
      </c>
      <c r="J128">
        <f t="shared" si="18"/>
        <v>-0.74015876003832304</v>
      </c>
      <c r="K128">
        <f t="shared" si="19"/>
        <v>0.54783499006146785</v>
      </c>
      <c r="L128">
        <f t="shared" si="20"/>
        <v>-3.4716981132075517</v>
      </c>
      <c r="M128">
        <f t="shared" si="21"/>
        <v>12.052687789248875</v>
      </c>
      <c r="AI128">
        <v>87.2</v>
      </c>
      <c r="AJ128">
        <f t="shared" si="22"/>
        <v>12.063019484708683</v>
      </c>
      <c r="AK128">
        <v>87.2</v>
      </c>
      <c r="AL128">
        <f t="shared" si="23"/>
        <v>10.617298035367961</v>
      </c>
      <c r="AM128">
        <v>87.2</v>
      </c>
      <c r="AN128">
        <v>11.340158760038323</v>
      </c>
    </row>
    <row r="129" spans="2:40" x14ac:dyDescent="0.3">
      <c r="B129">
        <v>7.8</v>
      </c>
      <c r="C129">
        <v>6.6</v>
      </c>
      <c r="D129">
        <f t="shared" si="13"/>
        <v>-135.22578616352195</v>
      </c>
      <c r="E129">
        <f t="shared" si="14"/>
        <v>-7.4716981132075517</v>
      </c>
      <c r="F129">
        <f t="shared" si="15"/>
        <v>1010.3662513349948</v>
      </c>
      <c r="G129">
        <f t="shared" si="16"/>
        <v>18286.013243542562</v>
      </c>
      <c r="H129">
        <v>7.8</v>
      </c>
      <c r="I129">
        <f t="shared" si="17"/>
        <v>7.4551400339902747</v>
      </c>
      <c r="J129">
        <f t="shared" si="18"/>
        <v>-0.85514003399027505</v>
      </c>
      <c r="K129">
        <f t="shared" si="19"/>
        <v>0.73126447773288872</v>
      </c>
      <c r="L129">
        <f t="shared" si="20"/>
        <v>-7.4716981132075517</v>
      </c>
      <c r="M129">
        <f t="shared" si="21"/>
        <v>55.826272694909285</v>
      </c>
      <c r="AI129">
        <v>7.8</v>
      </c>
      <c r="AJ129">
        <f t="shared" si="22"/>
        <v>7.5197995942245504</v>
      </c>
      <c r="AK129">
        <v>7.8</v>
      </c>
      <c r="AL129">
        <f t="shared" si="23"/>
        <v>7.390480473755999</v>
      </c>
      <c r="AM129">
        <v>7.8</v>
      </c>
      <c r="AN129">
        <v>7.4551400339902747</v>
      </c>
    </row>
    <row r="130" spans="2:40" x14ac:dyDescent="0.3">
      <c r="B130">
        <v>80.2</v>
      </c>
      <c r="C130">
        <v>8.8000000000000007</v>
      </c>
      <c r="D130">
        <f t="shared" si="13"/>
        <v>-62.825786163521954</v>
      </c>
      <c r="E130">
        <f t="shared" si="14"/>
        <v>-5.2716981132075507</v>
      </c>
      <c r="F130">
        <f t="shared" si="15"/>
        <v>331.19857837901975</v>
      </c>
      <c r="G130">
        <f t="shared" si="16"/>
        <v>3947.0794070645866</v>
      </c>
      <c r="H130">
        <v>80.2</v>
      </c>
      <c r="I130">
        <f t="shared" si="17"/>
        <v>10.997650811898065</v>
      </c>
      <c r="J130">
        <f t="shared" si="18"/>
        <v>-2.1976508118980647</v>
      </c>
      <c r="K130">
        <f t="shared" si="19"/>
        <v>4.829669091036223</v>
      </c>
      <c r="L130">
        <f t="shared" si="20"/>
        <v>-5.2716981132075507</v>
      </c>
      <c r="M130">
        <f t="shared" si="21"/>
        <v>27.790800996796051</v>
      </c>
      <c r="AI130">
        <v>80.2</v>
      </c>
      <c r="AJ130">
        <f t="shared" si="22"/>
        <v>11.662483726101769</v>
      </c>
      <c r="AK130">
        <v>80.2</v>
      </c>
      <c r="AL130">
        <f t="shared" si="23"/>
        <v>10.332817897694362</v>
      </c>
      <c r="AM130">
        <v>80.2</v>
      </c>
      <c r="AN130">
        <v>10.997650811898065</v>
      </c>
    </row>
    <row r="131" spans="2:40" x14ac:dyDescent="0.3">
      <c r="B131">
        <v>220.3</v>
      </c>
      <c r="C131">
        <v>24.7</v>
      </c>
      <c r="D131">
        <f t="shared" si="13"/>
        <v>77.274213836478054</v>
      </c>
      <c r="E131">
        <f t="shared" si="14"/>
        <v>10.628301886792448</v>
      </c>
      <c r="F131">
        <f t="shared" si="15"/>
        <v>821.29367271864282</v>
      </c>
      <c r="G131">
        <f t="shared" si="16"/>
        <v>5971.304124045736</v>
      </c>
      <c r="H131">
        <v>220.3</v>
      </c>
      <c r="I131">
        <f t="shared" si="17"/>
        <v>17.852702745390907</v>
      </c>
      <c r="J131">
        <f t="shared" si="18"/>
        <v>6.8472972546090922</v>
      </c>
      <c r="K131">
        <f t="shared" si="19"/>
        <v>46.885479692977214</v>
      </c>
      <c r="L131">
        <f t="shared" si="20"/>
        <v>10.628301886792448</v>
      </c>
      <c r="M131">
        <f t="shared" si="21"/>
        <v>112.96080099679591</v>
      </c>
      <c r="AI131">
        <v>220.3</v>
      </c>
      <c r="AJ131">
        <f t="shared" si="22"/>
        <v>19.678920837648711</v>
      </c>
      <c r="AK131">
        <v>220.3</v>
      </c>
      <c r="AL131">
        <f t="shared" si="23"/>
        <v>16.026484653133103</v>
      </c>
      <c r="AM131">
        <v>220.3</v>
      </c>
      <c r="AN131">
        <v>17.852702745390907</v>
      </c>
    </row>
    <row r="132" spans="2:40" x14ac:dyDescent="0.3">
      <c r="B132">
        <v>59.6</v>
      </c>
      <c r="C132">
        <v>9.6999999999999993</v>
      </c>
      <c r="D132">
        <f t="shared" ref="D132:D161" si="24">B132-$B$204</f>
        <v>-83.425786163521963</v>
      </c>
      <c r="E132">
        <f t="shared" ref="E132:E161" si="25">C132-$C$204</f>
        <v>-4.3716981132075521</v>
      </c>
      <c r="F132">
        <f t="shared" ref="F132:F161" si="26">D132*E132</f>
        <v>364.71235196392564</v>
      </c>
      <c r="G132">
        <f t="shared" ref="G132:G161" si="27">D132^2</f>
        <v>6959.8617970016921</v>
      </c>
      <c r="H132">
        <v>59.6</v>
      </c>
      <c r="I132">
        <f t="shared" ref="I132:I161" si="28">$P$4+($P$3*B132)</f>
        <v>9.9896988502281694</v>
      </c>
      <c r="J132">
        <f t="shared" ref="J132:J161" si="29">C132-I132</f>
        <v>-0.2896988502281701</v>
      </c>
      <c r="K132">
        <f t="shared" ref="K132:K161" si="30">J132^2</f>
        <v>8.3925423823523734E-2</v>
      </c>
      <c r="L132">
        <f t="shared" ref="L132:L161" si="31">C132-$C$204</f>
        <v>-4.3716981132075521</v>
      </c>
      <c r="M132">
        <f t="shared" ref="M132:M161" si="32">L132^2</f>
        <v>19.11174439302247</v>
      </c>
      <c r="AI132">
        <v>59.6</v>
      </c>
      <c r="AJ132">
        <f t="shared" ref="AJ132:AJ161" si="33">$P$4+($P$5*B132)</f>
        <v>10.48376420791571</v>
      </c>
      <c r="AK132">
        <v>59.6</v>
      </c>
      <c r="AL132">
        <f t="shared" ref="AL132:AL161" si="34">$P$4+($P$6*B132)</f>
        <v>9.4956334925406303</v>
      </c>
      <c r="AM132">
        <v>59.6</v>
      </c>
      <c r="AN132">
        <v>9.9896988502281694</v>
      </c>
    </row>
    <row r="133" spans="2:40" x14ac:dyDescent="0.3">
      <c r="B133">
        <v>0.7</v>
      </c>
      <c r="C133">
        <v>1.6</v>
      </c>
      <c r="D133">
        <f t="shared" si="24"/>
        <v>-142.32578616352197</v>
      </c>
      <c r="E133">
        <f t="shared" si="25"/>
        <v>-12.471698113207552</v>
      </c>
      <c r="F133">
        <f t="shared" si="26"/>
        <v>1775.0442387563785</v>
      </c>
      <c r="G133">
        <f t="shared" si="27"/>
        <v>20256.629407064582</v>
      </c>
      <c r="H133">
        <v>0.7</v>
      </c>
      <c r="I133">
        <f t="shared" si="28"/>
        <v>7.1077391151623006</v>
      </c>
      <c r="J133">
        <f t="shared" si="29"/>
        <v>-5.5077391151623001</v>
      </c>
      <c r="K133">
        <f t="shared" si="30"/>
        <v>30.335190160688796</v>
      </c>
      <c r="L133">
        <f t="shared" si="31"/>
        <v>-12.471698113207552</v>
      </c>
      <c r="M133">
        <f t="shared" si="32"/>
        <v>155.5432538269848</v>
      </c>
      <c r="AI133">
        <v>0.7</v>
      </c>
      <c r="AJ133">
        <f t="shared" si="33"/>
        <v>7.1135418962089663</v>
      </c>
      <c r="AK133">
        <v>0.7</v>
      </c>
      <c r="AL133">
        <f t="shared" si="34"/>
        <v>7.101936334115635</v>
      </c>
      <c r="AM133">
        <v>0.7</v>
      </c>
      <c r="AN133">
        <v>7.1077391151623006</v>
      </c>
    </row>
    <row r="134" spans="2:40" x14ac:dyDescent="0.3">
      <c r="B134">
        <v>265.2</v>
      </c>
      <c r="C134">
        <v>12.7</v>
      </c>
      <c r="D134">
        <f t="shared" si="24"/>
        <v>122.17421383647803</v>
      </c>
      <c r="E134">
        <f t="shared" si="25"/>
        <v>-1.3716981132075521</v>
      </c>
      <c r="F134">
        <f t="shared" si="26"/>
        <v>-167.58613860211292</v>
      </c>
      <c r="G134">
        <f t="shared" si="27"/>
        <v>14926.53852656146</v>
      </c>
      <c r="H134">
        <v>265.2</v>
      </c>
      <c r="I134">
        <f t="shared" si="28"/>
        <v>20.049646584176262</v>
      </c>
      <c r="J134">
        <f t="shared" si="29"/>
        <v>-7.3496465841762628</v>
      </c>
      <c r="K134">
        <f t="shared" si="30"/>
        <v>54.01730491229381</v>
      </c>
      <c r="L134">
        <f t="shared" si="31"/>
        <v>-1.3716981132075521</v>
      </c>
      <c r="M134">
        <f t="shared" si="32"/>
        <v>1.8815557137771584</v>
      </c>
      <c r="AI134">
        <v>265.2</v>
      </c>
      <c r="AJ134">
        <f t="shared" si="33"/>
        <v>22.248071632141624</v>
      </c>
      <c r="AK134">
        <v>265.2</v>
      </c>
      <c r="AL134">
        <f t="shared" si="34"/>
        <v>17.8512215362109</v>
      </c>
      <c r="AM134">
        <v>265.2</v>
      </c>
      <c r="AN134">
        <v>20.049646584176262</v>
      </c>
    </row>
    <row r="135" spans="2:40" x14ac:dyDescent="0.3">
      <c r="B135">
        <v>8.4</v>
      </c>
      <c r="C135">
        <v>5.7</v>
      </c>
      <c r="D135">
        <f t="shared" si="24"/>
        <v>-134.62578616352195</v>
      </c>
      <c r="E135">
        <f t="shared" si="25"/>
        <v>-8.3716981132075503</v>
      </c>
      <c r="F135">
        <f t="shared" si="26"/>
        <v>1127.0464400142398</v>
      </c>
      <c r="G135">
        <f t="shared" si="27"/>
        <v>18124.10230014634</v>
      </c>
      <c r="H135">
        <v>8.4</v>
      </c>
      <c r="I135">
        <f t="shared" si="28"/>
        <v>7.4844978581165824</v>
      </c>
      <c r="J135">
        <f t="shared" si="29"/>
        <v>-1.7844978581165822</v>
      </c>
      <c r="K135">
        <f t="shared" si="30"/>
        <v>3.1844326056226695</v>
      </c>
      <c r="L135">
        <f t="shared" si="31"/>
        <v>-8.3716981132075503</v>
      </c>
      <c r="M135">
        <f t="shared" si="32"/>
        <v>70.085329298682865</v>
      </c>
      <c r="AI135">
        <v>8.4</v>
      </c>
      <c r="AJ135">
        <f t="shared" si="33"/>
        <v>7.5541312306765711</v>
      </c>
      <c r="AK135">
        <v>8.4</v>
      </c>
      <c r="AL135">
        <f t="shared" si="34"/>
        <v>7.4148644855565937</v>
      </c>
      <c r="AM135">
        <v>8.4</v>
      </c>
      <c r="AN135">
        <v>7.4844978581165824</v>
      </c>
    </row>
    <row r="136" spans="2:40" x14ac:dyDescent="0.3">
      <c r="B136">
        <v>219.8</v>
      </c>
      <c r="C136">
        <v>19.600000000000001</v>
      </c>
      <c r="D136">
        <f t="shared" si="24"/>
        <v>76.774213836478054</v>
      </c>
      <c r="E136">
        <f t="shared" si="25"/>
        <v>5.52830188679245</v>
      </c>
      <c r="F136">
        <f t="shared" si="26"/>
        <v>424.43103120920864</v>
      </c>
      <c r="G136">
        <f t="shared" si="27"/>
        <v>5894.2799102092586</v>
      </c>
      <c r="H136">
        <v>219.8</v>
      </c>
      <c r="I136">
        <f t="shared" si="28"/>
        <v>17.828237891952316</v>
      </c>
      <c r="J136">
        <f t="shared" si="29"/>
        <v>1.7717621080476853</v>
      </c>
      <c r="K136">
        <f t="shared" si="30"/>
        <v>3.1391409675135775</v>
      </c>
      <c r="L136">
        <f t="shared" si="31"/>
        <v>5.52830188679245</v>
      </c>
      <c r="M136">
        <f t="shared" si="32"/>
        <v>30.562121751512962</v>
      </c>
      <c r="AI136">
        <v>219.8</v>
      </c>
      <c r="AJ136">
        <f t="shared" si="33"/>
        <v>19.650311140605361</v>
      </c>
      <c r="AK136">
        <v>219.8</v>
      </c>
      <c r="AL136">
        <f t="shared" si="34"/>
        <v>16.006164643299272</v>
      </c>
      <c r="AM136">
        <v>219.8</v>
      </c>
      <c r="AN136">
        <v>17.828237891952316</v>
      </c>
    </row>
    <row r="137" spans="2:40" x14ac:dyDescent="0.3">
      <c r="B137">
        <v>36.9</v>
      </c>
      <c r="C137">
        <v>10.8</v>
      </c>
      <c r="D137">
        <f t="shared" si="24"/>
        <v>-106.12578616352195</v>
      </c>
      <c r="E137">
        <f t="shared" si="25"/>
        <v>-3.2716981132075507</v>
      </c>
      <c r="F137">
        <f t="shared" si="26"/>
        <v>347.21153435386276</v>
      </c>
      <c r="G137">
        <f t="shared" si="27"/>
        <v>11262.682488825587</v>
      </c>
      <c r="H137">
        <v>36.9</v>
      </c>
      <c r="I137">
        <f t="shared" si="28"/>
        <v>8.8789945041161964</v>
      </c>
      <c r="J137">
        <f t="shared" si="29"/>
        <v>1.9210054958838043</v>
      </c>
      <c r="K137">
        <f t="shared" si="30"/>
        <v>3.6902621152157811</v>
      </c>
      <c r="L137">
        <f t="shared" si="31"/>
        <v>-3.2716981132075507</v>
      </c>
      <c r="M137">
        <f t="shared" si="32"/>
        <v>10.704008543965847</v>
      </c>
      <c r="AI137">
        <v>36.9</v>
      </c>
      <c r="AJ137">
        <f t="shared" si="33"/>
        <v>9.1848839621475769</v>
      </c>
      <c r="AK137">
        <v>36.9</v>
      </c>
      <c r="AL137">
        <f t="shared" si="34"/>
        <v>8.5731050460848159</v>
      </c>
      <c r="AM137">
        <v>36.9</v>
      </c>
      <c r="AN137">
        <v>8.8789945041161964</v>
      </c>
    </row>
    <row r="138" spans="2:40" x14ac:dyDescent="0.3">
      <c r="B138">
        <v>48.3</v>
      </c>
      <c r="C138">
        <v>11.6</v>
      </c>
      <c r="D138">
        <f t="shared" si="24"/>
        <v>-94.72578616352196</v>
      </c>
      <c r="E138">
        <f t="shared" si="25"/>
        <v>-2.4716981132075517</v>
      </c>
      <c r="F138">
        <f t="shared" si="26"/>
        <v>234.13354693247925</v>
      </c>
      <c r="G138">
        <f t="shared" si="27"/>
        <v>8972.9745642972885</v>
      </c>
      <c r="H138">
        <v>48.3</v>
      </c>
      <c r="I138">
        <f t="shared" si="28"/>
        <v>9.4367931625160413</v>
      </c>
      <c r="J138">
        <f t="shared" si="29"/>
        <v>2.1632068374839584</v>
      </c>
      <c r="K138">
        <f t="shared" si="30"/>
        <v>4.6794638217373485</v>
      </c>
      <c r="L138">
        <f t="shared" si="31"/>
        <v>-2.4716981132075517</v>
      </c>
      <c r="M138">
        <f t="shared" si="32"/>
        <v>6.1092915628337714</v>
      </c>
      <c r="AI138">
        <v>48.3</v>
      </c>
      <c r="AJ138">
        <f t="shared" si="33"/>
        <v>9.8371850547359774</v>
      </c>
      <c r="AK138">
        <v>48.3</v>
      </c>
      <c r="AL138">
        <f t="shared" si="34"/>
        <v>9.0364012702961052</v>
      </c>
      <c r="AM138">
        <v>48.3</v>
      </c>
      <c r="AN138">
        <v>9.4367931625160413</v>
      </c>
    </row>
    <row r="139" spans="2:40" x14ac:dyDescent="0.3">
      <c r="B139">
        <v>25.6</v>
      </c>
      <c r="C139">
        <v>9.5</v>
      </c>
      <c r="D139">
        <f t="shared" si="24"/>
        <v>-117.42578616352196</v>
      </c>
      <c r="E139">
        <f t="shared" si="25"/>
        <v>-4.5716981132075514</v>
      </c>
      <c r="F139">
        <f t="shared" si="26"/>
        <v>536.83524504568675</v>
      </c>
      <c r="G139">
        <f t="shared" si="27"/>
        <v>13788.815256121186</v>
      </c>
      <c r="H139">
        <v>25.6</v>
      </c>
      <c r="I139">
        <f t="shared" si="28"/>
        <v>8.3260888164040683</v>
      </c>
      <c r="J139">
        <f t="shared" si="29"/>
        <v>1.1739111835959317</v>
      </c>
      <c r="K139">
        <f t="shared" si="30"/>
        <v>1.3780674669716013</v>
      </c>
      <c r="L139">
        <f t="shared" si="31"/>
        <v>-4.5716981132075514</v>
      </c>
      <c r="M139">
        <f t="shared" si="32"/>
        <v>20.900423638305487</v>
      </c>
      <c r="AI139">
        <v>25.6</v>
      </c>
      <c r="AJ139">
        <f t="shared" si="33"/>
        <v>8.5383048089678439</v>
      </c>
      <c r="AK139">
        <v>25.6</v>
      </c>
      <c r="AL139">
        <f t="shared" si="34"/>
        <v>8.1138728238402926</v>
      </c>
      <c r="AM139">
        <v>25.6</v>
      </c>
      <c r="AN139">
        <v>8.3260888164040683</v>
      </c>
    </row>
    <row r="140" spans="2:40" x14ac:dyDescent="0.3">
      <c r="B140">
        <v>273.7</v>
      </c>
      <c r="C140">
        <v>20.8</v>
      </c>
      <c r="D140">
        <f t="shared" si="24"/>
        <v>130.67421383647803</v>
      </c>
      <c r="E140">
        <f t="shared" si="25"/>
        <v>6.7283018867924493</v>
      </c>
      <c r="F140">
        <f t="shared" si="26"/>
        <v>879.21555951109508</v>
      </c>
      <c r="G140">
        <f t="shared" si="27"/>
        <v>17075.750161781587</v>
      </c>
      <c r="H140">
        <v>273.7</v>
      </c>
      <c r="I140">
        <f t="shared" si="28"/>
        <v>20.465549092632287</v>
      </c>
      <c r="J140">
        <f t="shared" si="29"/>
        <v>0.33445090736771377</v>
      </c>
      <c r="K140">
        <f t="shared" si="30"/>
        <v>0.11185740943908705</v>
      </c>
      <c r="L140">
        <f t="shared" si="31"/>
        <v>6.7283018867924493</v>
      </c>
      <c r="M140">
        <f t="shared" si="32"/>
        <v>45.270046279814835</v>
      </c>
      <c r="AI140">
        <v>273.7</v>
      </c>
      <c r="AJ140">
        <f t="shared" si="33"/>
        <v>22.734436481878589</v>
      </c>
      <c r="AK140">
        <v>273.7</v>
      </c>
      <c r="AL140">
        <f t="shared" si="34"/>
        <v>18.196661703385981</v>
      </c>
      <c r="AM140">
        <v>273.7</v>
      </c>
      <c r="AN140">
        <v>20.465549092632287</v>
      </c>
    </row>
    <row r="141" spans="2:40" x14ac:dyDescent="0.3">
      <c r="B141">
        <v>43</v>
      </c>
      <c r="C141">
        <v>9.6</v>
      </c>
      <c r="D141">
        <f t="shared" si="24"/>
        <v>-100.02578616352196</v>
      </c>
      <c r="E141">
        <f t="shared" si="25"/>
        <v>-4.4716981132075517</v>
      </c>
      <c r="F141">
        <f t="shared" si="26"/>
        <v>447.28511925952319</v>
      </c>
      <c r="G141">
        <f t="shared" si="27"/>
        <v>10005.157897630621</v>
      </c>
      <c r="H141">
        <v>43</v>
      </c>
      <c r="I141">
        <f t="shared" si="28"/>
        <v>9.1774657160669904</v>
      </c>
      <c r="J141">
        <f t="shared" si="29"/>
        <v>0.42253428393300929</v>
      </c>
      <c r="K141">
        <f t="shared" si="30"/>
        <v>0.17853522109878092</v>
      </c>
      <c r="L141">
        <f t="shared" si="31"/>
        <v>-4.4716981132075517</v>
      </c>
      <c r="M141">
        <f t="shared" si="32"/>
        <v>19.996084015663978</v>
      </c>
      <c r="AI141">
        <v>43</v>
      </c>
      <c r="AJ141">
        <f t="shared" si="33"/>
        <v>9.5339222660764573</v>
      </c>
      <c r="AK141">
        <v>43</v>
      </c>
      <c r="AL141">
        <f t="shared" si="34"/>
        <v>8.8210091660575234</v>
      </c>
      <c r="AM141">
        <v>43</v>
      </c>
      <c r="AN141">
        <v>9.1774657160669904</v>
      </c>
    </row>
    <row r="142" spans="2:40" x14ac:dyDescent="0.3">
      <c r="B142">
        <v>184.9</v>
      </c>
      <c r="C142">
        <v>20.7</v>
      </c>
      <c r="D142">
        <f t="shared" si="24"/>
        <v>41.874213836478049</v>
      </c>
      <c r="E142">
        <f t="shared" si="25"/>
        <v>6.6283018867924479</v>
      </c>
      <c r="F142">
        <f t="shared" si="26"/>
        <v>277.55493058027787</v>
      </c>
      <c r="G142">
        <f t="shared" si="27"/>
        <v>1753.4497844230896</v>
      </c>
      <c r="H142">
        <v>184.9</v>
      </c>
      <c r="I142">
        <f t="shared" si="28"/>
        <v>16.120591121938752</v>
      </c>
      <c r="J142">
        <f t="shared" si="29"/>
        <v>4.5794088780612476</v>
      </c>
      <c r="K142">
        <f t="shared" si="30"/>
        <v>20.970985672466174</v>
      </c>
      <c r="L142">
        <f t="shared" si="31"/>
        <v>6.6283018867924479</v>
      </c>
      <c r="M142">
        <f t="shared" si="32"/>
        <v>43.934385902456327</v>
      </c>
      <c r="AI142">
        <v>184.9</v>
      </c>
      <c r="AJ142">
        <f t="shared" si="33"/>
        <v>17.653354286979461</v>
      </c>
      <c r="AK142">
        <v>184.9</v>
      </c>
      <c r="AL142">
        <f t="shared" si="34"/>
        <v>14.587827956898046</v>
      </c>
      <c r="AM142">
        <v>184.9</v>
      </c>
      <c r="AN142">
        <v>16.120591121938752</v>
      </c>
    </row>
    <row r="143" spans="2:40" x14ac:dyDescent="0.3">
      <c r="B143">
        <v>73.400000000000006</v>
      </c>
      <c r="C143">
        <v>10.9</v>
      </c>
      <c r="D143">
        <f t="shared" si="24"/>
        <v>-69.625786163521951</v>
      </c>
      <c r="E143">
        <f t="shared" si="25"/>
        <v>-3.171698113207551</v>
      </c>
      <c r="F143">
        <f t="shared" si="26"/>
        <v>220.83197460543499</v>
      </c>
      <c r="G143">
        <f t="shared" si="27"/>
        <v>4847.7500988884849</v>
      </c>
      <c r="H143">
        <v>73.400000000000006</v>
      </c>
      <c r="I143">
        <f t="shared" si="28"/>
        <v>10.664928805133247</v>
      </c>
      <c r="J143">
        <f t="shared" si="29"/>
        <v>0.23507119486675343</v>
      </c>
      <c r="K143">
        <f t="shared" si="30"/>
        <v>5.5258466656083166E-2</v>
      </c>
      <c r="L143">
        <f t="shared" si="31"/>
        <v>-3.171698113207551</v>
      </c>
      <c r="M143">
        <f t="shared" si="32"/>
        <v>10.05966892132434</v>
      </c>
      <c r="AI143">
        <v>73.400000000000006</v>
      </c>
      <c r="AJ143">
        <f t="shared" si="33"/>
        <v>11.273391846312197</v>
      </c>
      <c r="AK143">
        <v>73.400000000000006</v>
      </c>
      <c r="AL143">
        <f t="shared" si="34"/>
        <v>10.056465763954296</v>
      </c>
      <c r="AM143">
        <v>73.400000000000006</v>
      </c>
      <c r="AN143">
        <v>10.664928805133247</v>
      </c>
    </row>
    <row r="144" spans="2:40" x14ac:dyDescent="0.3">
      <c r="B144">
        <v>193.7</v>
      </c>
      <c r="C144">
        <v>19.2</v>
      </c>
      <c r="D144">
        <f t="shared" si="24"/>
        <v>50.674213836478032</v>
      </c>
      <c r="E144">
        <f t="shared" si="25"/>
        <v>5.1283018867924479</v>
      </c>
      <c r="F144">
        <f t="shared" si="26"/>
        <v>259.87266642933429</v>
      </c>
      <c r="G144">
        <f t="shared" si="27"/>
        <v>2567.8759479451014</v>
      </c>
      <c r="H144">
        <v>193.7</v>
      </c>
      <c r="I144">
        <f t="shared" si="28"/>
        <v>16.551172542457934</v>
      </c>
      <c r="J144">
        <f t="shared" si="29"/>
        <v>2.6488274575420654</v>
      </c>
      <c r="K144">
        <f t="shared" si="30"/>
        <v>7.0162868998287626</v>
      </c>
      <c r="L144">
        <f t="shared" si="31"/>
        <v>5.1283018867924479</v>
      </c>
      <c r="M144">
        <f t="shared" si="32"/>
        <v>26.299480242078982</v>
      </c>
      <c r="AI144">
        <v>193.7</v>
      </c>
      <c r="AJ144">
        <f t="shared" si="33"/>
        <v>18.156884954942438</v>
      </c>
      <c r="AK144">
        <v>193.7</v>
      </c>
      <c r="AL144">
        <f t="shared" si="34"/>
        <v>14.945460129973426</v>
      </c>
      <c r="AM144">
        <v>193.7</v>
      </c>
      <c r="AN144">
        <v>16.551172542457934</v>
      </c>
    </row>
    <row r="145" spans="2:40" x14ac:dyDescent="0.3">
      <c r="B145">
        <v>220.5</v>
      </c>
      <c r="C145">
        <v>20.100000000000001</v>
      </c>
      <c r="D145">
        <f t="shared" si="24"/>
        <v>77.474213836478043</v>
      </c>
      <c r="E145">
        <f t="shared" si="25"/>
        <v>6.02830188679245</v>
      </c>
      <c r="F145">
        <f t="shared" si="26"/>
        <v>467.03794944820231</v>
      </c>
      <c r="G145">
        <f t="shared" si="27"/>
        <v>6002.2538095803257</v>
      </c>
      <c r="H145">
        <v>220.5</v>
      </c>
      <c r="I145">
        <f t="shared" si="28"/>
        <v>17.862488686766341</v>
      </c>
      <c r="J145">
        <f t="shared" si="29"/>
        <v>2.2375113132336608</v>
      </c>
      <c r="K145">
        <f t="shared" si="30"/>
        <v>5.0064568768486213</v>
      </c>
      <c r="L145">
        <f t="shared" si="31"/>
        <v>6.02830188679245</v>
      </c>
      <c r="M145">
        <f t="shared" si="32"/>
        <v>36.34042363830541</v>
      </c>
      <c r="AI145">
        <v>220.5</v>
      </c>
      <c r="AJ145">
        <f t="shared" si="33"/>
        <v>19.69036471646605</v>
      </c>
      <c r="AK145">
        <v>220.5</v>
      </c>
      <c r="AL145">
        <f t="shared" si="34"/>
        <v>16.034612657066631</v>
      </c>
      <c r="AM145">
        <v>220.5</v>
      </c>
      <c r="AN145">
        <v>17.862488686766341</v>
      </c>
    </row>
    <row r="146" spans="2:40" x14ac:dyDescent="0.3">
      <c r="B146">
        <v>104.6</v>
      </c>
      <c r="C146">
        <v>10.4</v>
      </c>
      <c r="D146">
        <f t="shared" si="24"/>
        <v>-38.425786163521963</v>
      </c>
      <c r="E146">
        <f t="shared" si="25"/>
        <v>-3.671698113207551</v>
      </c>
      <c r="F146">
        <f t="shared" si="26"/>
        <v>141.08788655512041</v>
      </c>
      <c r="G146">
        <f t="shared" si="27"/>
        <v>1476.541042284716</v>
      </c>
      <c r="H146">
        <v>104.6</v>
      </c>
      <c r="I146">
        <f t="shared" si="28"/>
        <v>12.191535659701245</v>
      </c>
      <c r="J146">
        <f t="shared" si="29"/>
        <v>-1.7915356597012444</v>
      </c>
      <c r="K146">
        <f t="shared" si="30"/>
        <v>3.2096000199811732</v>
      </c>
      <c r="L146">
        <f t="shared" si="31"/>
        <v>-3.671698113207551</v>
      </c>
      <c r="M146">
        <f t="shared" si="32"/>
        <v>13.481367034531891</v>
      </c>
      <c r="AI146">
        <v>104.6</v>
      </c>
      <c r="AJ146">
        <f t="shared" si="33"/>
        <v>13.058636941817296</v>
      </c>
      <c r="AK146">
        <v>104.6</v>
      </c>
      <c r="AL146">
        <f t="shared" si="34"/>
        <v>11.324434377585192</v>
      </c>
      <c r="AM146">
        <v>104.6</v>
      </c>
      <c r="AN146">
        <v>12.191535659701245</v>
      </c>
    </row>
    <row r="147" spans="2:40" x14ac:dyDescent="0.3">
      <c r="B147">
        <v>96.2</v>
      </c>
      <c r="C147">
        <v>11.4</v>
      </c>
      <c r="D147">
        <f t="shared" si="24"/>
        <v>-46.825786163521954</v>
      </c>
      <c r="E147">
        <f t="shared" si="25"/>
        <v>-2.671698113207551</v>
      </c>
      <c r="F147">
        <f t="shared" si="26"/>
        <v>125.10436454254186</v>
      </c>
      <c r="G147">
        <f t="shared" si="27"/>
        <v>2192.654249831884</v>
      </c>
      <c r="H147">
        <v>96.2</v>
      </c>
      <c r="I147">
        <f t="shared" si="28"/>
        <v>11.780526121932937</v>
      </c>
      <c r="J147">
        <f t="shared" si="29"/>
        <v>-0.38052612193293633</v>
      </c>
      <c r="K147">
        <f t="shared" si="30"/>
        <v>0.14480012947331994</v>
      </c>
      <c r="L147">
        <f t="shared" si="31"/>
        <v>-2.671698113207551</v>
      </c>
      <c r="M147">
        <f t="shared" si="32"/>
        <v>7.1379708081167879</v>
      </c>
      <c r="AI147">
        <v>96.2</v>
      </c>
      <c r="AJ147">
        <f t="shared" si="33"/>
        <v>12.577994031489</v>
      </c>
      <c r="AK147">
        <v>96.2</v>
      </c>
      <c r="AL147">
        <f t="shared" si="34"/>
        <v>10.983058212376875</v>
      </c>
      <c r="AM147">
        <v>96.2</v>
      </c>
      <c r="AN147">
        <v>11.780526121932937</v>
      </c>
    </row>
    <row r="148" spans="2:40" x14ac:dyDescent="0.3">
      <c r="B148">
        <v>140.30000000000001</v>
      </c>
      <c r="C148">
        <v>10.3</v>
      </c>
      <c r="D148">
        <f t="shared" si="24"/>
        <v>-2.7257861635219456</v>
      </c>
      <c r="E148">
        <f t="shared" si="25"/>
        <v>-3.7716981132075507</v>
      </c>
      <c r="F148">
        <f t="shared" si="26"/>
        <v>10.280842529962971</v>
      </c>
      <c r="G148">
        <f t="shared" si="27"/>
        <v>7.4299102092476863</v>
      </c>
      <c r="H148">
        <v>140.30000000000001</v>
      </c>
      <c r="I148">
        <f t="shared" si="28"/>
        <v>13.93832619521655</v>
      </c>
      <c r="J148">
        <f t="shared" si="29"/>
        <v>-3.6383261952165498</v>
      </c>
      <c r="K148">
        <f t="shared" si="30"/>
        <v>13.237417502798936</v>
      </c>
      <c r="L148">
        <f t="shared" si="31"/>
        <v>-3.7716981132075507</v>
      </c>
      <c r="M148">
        <f t="shared" si="32"/>
        <v>14.225706657173397</v>
      </c>
      <c r="AI148">
        <v>140.30000000000001</v>
      </c>
      <c r="AJ148">
        <f t="shared" si="33"/>
        <v>15.101369310712556</v>
      </c>
      <c r="AK148">
        <v>140.30000000000001</v>
      </c>
      <c r="AL148">
        <f t="shared" si="34"/>
        <v>12.775283079720545</v>
      </c>
      <c r="AM148">
        <v>140.30000000000001</v>
      </c>
      <c r="AN148">
        <v>13.93832619521655</v>
      </c>
    </row>
    <row r="149" spans="2:40" x14ac:dyDescent="0.3">
      <c r="B149">
        <v>240.1</v>
      </c>
      <c r="C149">
        <v>13.2</v>
      </c>
      <c r="D149">
        <f t="shared" si="24"/>
        <v>97.074213836478037</v>
      </c>
      <c r="E149">
        <f t="shared" si="25"/>
        <v>-0.87169811320755208</v>
      </c>
      <c r="F149">
        <f t="shared" si="26"/>
        <v>-84.619409042364353</v>
      </c>
      <c r="G149">
        <f t="shared" si="27"/>
        <v>9423.4029919702643</v>
      </c>
      <c r="H149">
        <v>240.1</v>
      </c>
      <c r="I149">
        <f t="shared" si="28"/>
        <v>18.821510941559058</v>
      </c>
      <c r="J149">
        <f t="shared" si="29"/>
        <v>-5.6215109415590589</v>
      </c>
      <c r="K149">
        <f t="shared" si="30"/>
        <v>31.601385266068217</v>
      </c>
      <c r="L149">
        <f t="shared" si="31"/>
        <v>-0.87169811320755208</v>
      </c>
      <c r="M149">
        <f t="shared" si="32"/>
        <v>0.75985760056960627</v>
      </c>
      <c r="AI149">
        <v>240.1</v>
      </c>
      <c r="AJ149">
        <f t="shared" si="33"/>
        <v>20.811864840565406</v>
      </c>
      <c r="AK149">
        <v>240.1</v>
      </c>
      <c r="AL149">
        <f t="shared" si="34"/>
        <v>16.831157042552711</v>
      </c>
      <c r="AM149">
        <v>240.1</v>
      </c>
      <c r="AN149">
        <v>18.821510941559058</v>
      </c>
    </row>
    <row r="150" spans="2:40" x14ac:dyDescent="0.3">
      <c r="B150">
        <v>243.2</v>
      </c>
      <c r="C150">
        <v>25.4</v>
      </c>
      <c r="D150">
        <f t="shared" si="24"/>
        <v>100.17421383647803</v>
      </c>
      <c r="E150">
        <f t="shared" si="25"/>
        <v>11.328301886792447</v>
      </c>
      <c r="F150">
        <f t="shared" si="26"/>
        <v>1134.8037356117241</v>
      </c>
      <c r="G150">
        <f t="shared" si="27"/>
        <v>10034.873117756426</v>
      </c>
      <c r="H150">
        <v>243.2</v>
      </c>
      <c r="I150">
        <f t="shared" si="28"/>
        <v>18.973193032878314</v>
      </c>
      <c r="J150">
        <f t="shared" si="29"/>
        <v>6.426806967121685</v>
      </c>
      <c r="K150">
        <f t="shared" si="30"/>
        <v>41.303847792643829</v>
      </c>
      <c r="L150">
        <f t="shared" si="31"/>
        <v>11.328301886792447</v>
      </c>
      <c r="M150">
        <f t="shared" si="32"/>
        <v>128.33042363830532</v>
      </c>
      <c r="AI150">
        <v>243.2</v>
      </c>
      <c r="AJ150">
        <f t="shared" si="33"/>
        <v>20.989244962234181</v>
      </c>
      <c r="AK150">
        <v>243.2</v>
      </c>
      <c r="AL150">
        <f t="shared" si="34"/>
        <v>16.957141103522446</v>
      </c>
      <c r="AM150">
        <v>243.2</v>
      </c>
      <c r="AN150">
        <v>18.973193032878314</v>
      </c>
    </row>
    <row r="151" spans="2:40" x14ac:dyDescent="0.3">
      <c r="B151">
        <v>38</v>
      </c>
      <c r="C151">
        <v>10.9</v>
      </c>
      <c r="D151">
        <f t="shared" si="24"/>
        <v>-105.02578616352196</v>
      </c>
      <c r="E151">
        <f t="shared" si="25"/>
        <v>-3.171698113207551</v>
      </c>
      <c r="F151">
        <f t="shared" si="26"/>
        <v>333.11008781298233</v>
      </c>
      <c r="G151">
        <f t="shared" si="27"/>
        <v>11030.415759265839</v>
      </c>
      <c r="H151">
        <v>38</v>
      </c>
      <c r="I151">
        <f t="shared" si="28"/>
        <v>8.9328171816810933</v>
      </c>
      <c r="J151">
        <f t="shared" si="29"/>
        <v>1.9671828183189071</v>
      </c>
      <c r="K151">
        <f t="shared" si="30"/>
        <v>3.8698082406891183</v>
      </c>
      <c r="L151">
        <f t="shared" si="31"/>
        <v>-3.171698113207551</v>
      </c>
      <c r="M151">
        <f t="shared" si="32"/>
        <v>10.05966892132434</v>
      </c>
      <c r="AI151">
        <v>38</v>
      </c>
      <c r="AJ151">
        <f t="shared" si="33"/>
        <v>9.247825295642949</v>
      </c>
      <c r="AK151">
        <v>38</v>
      </c>
      <c r="AL151">
        <f t="shared" si="34"/>
        <v>8.6178090677192394</v>
      </c>
      <c r="AM151">
        <v>38</v>
      </c>
      <c r="AN151">
        <v>8.9328171816810933</v>
      </c>
    </row>
    <row r="152" spans="2:40" x14ac:dyDescent="0.3">
      <c r="B152">
        <v>44.7</v>
      </c>
      <c r="C152">
        <v>10.1</v>
      </c>
      <c r="D152">
        <f t="shared" si="24"/>
        <v>-98.325786163521954</v>
      </c>
      <c r="E152">
        <f t="shared" si="25"/>
        <v>-3.9716981132075517</v>
      </c>
      <c r="F152">
        <f t="shared" si="26"/>
        <v>390.52033938530934</v>
      </c>
      <c r="G152">
        <f t="shared" si="27"/>
        <v>9667.9602246746454</v>
      </c>
      <c r="H152">
        <v>44.7</v>
      </c>
      <c r="I152">
        <f t="shared" si="28"/>
        <v>9.2606462177581967</v>
      </c>
      <c r="J152">
        <f t="shared" si="29"/>
        <v>0.8393537822418029</v>
      </c>
      <c r="K152">
        <f t="shared" si="30"/>
        <v>0.70451477176361987</v>
      </c>
      <c r="L152">
        <f t="shared" si="31"/>
        <v>-3.9716981132075517</v>
      </c>
      <c r="M152">
        <f t="shared" si="32"/>
        <v>15.774385902456427</v>
      </c>
      <c r="AI152">
        <v>44.7</v>
      </c>
      <c r="AJ152">
        <f t="shared" si="33"/>
        <v>9.6311952360238511</v>
      </c>
      <c r="AK152">
        <v>44.7</v>
      </c>
      <c r="AL152">
        <f t="shared" si="34"/>
        <v>8.8900971994925406</v>
      </c>
      <c r="AM152">
        <v>44.7</v>
      </c>
      <c r="AN152">
        <v>9.2606462177581967</v>
      </c>
    </row>
    <row r="153" spans="2:40" x14ac:dyDescent="0.3">
      <c r="B153">
        <v>280.7</v>
      </c>
      <c r="C153">
        <v>16.100000000000001</v>
      </c>
      <c r="D153">
        <f t="shared" si="24"/>
        <v>137.67421383647803</v>
      </c>
      <c r="E153">
        <f t="shared" si="25"/>
        <v>2.02830188679245</v>
      </c>
      <c r="F153">
        <f t="shared" si="26"/>
        <v>279.24486768719561</v>
      </c>
      <c r="G153">
        <f t="shared" si="27"/>
        <v>18954.18915549228</v>
      </c>
      <c r="H153">
        <v>280.7</v>
      </c>
      <c r="I153">
        <f t="shared" si="28"/>
        <v>20.808057040772542</v>
      </c>
      <c r="J153">
        <f t="shared" si="29"/>
        <v>-4.7080570407725411</v>
      </c>
      <c r="K153">
        <f t="shared" si="30"/>
        <v>22.165801099167897</v>
      </c>
      <c r="L153">
        <f t="shared" si="31"/>
        <v>2.02830188679245</v>
      </c>
      <c r="M153">
        <f t="shared" si="32"/>
        <v>4.1140085439658129</v>
      </c>
      <c r="AI153">
        <v>280.7</v>
      </c>
      <c r="AJ153">
        <f t="shared" si="33"/>
        <v>23.134972240485503</v>
      </c>
      <c r="AK153">
        <v>280.7</v>
      </c>
      <c r="AL153">
        <f t="shared" si="34"/>
        <v>18.481141841059582</v>
      </c>
      <c r="AM153">
        <v>280.7</v>
      </c>
      <c r="AN153">
        <v>20.808057040772542</v>
      </c>
    </row>
    <row r="154" spans="2:40" x14ac:dyDescent="0.3">
      <c r="B154">
        <v>121</v>
      </c>
      <c r="C154">
        <v>11.6</v>
      </c>
      <c r="D154">
        <f t="shared" si="24"/>
        <v>-22.025786163521957</v>
      </c>
      <c r="E154">
        <f t="shared" si="25"/>
        <v>-2.4716981132075517</v>
      </c>
      <c r="F154">
        <f t="shared" si="26"/>
        <v>54.441094102290222</v>
      </c>
      <c r="G154">
        <f t="shared" si="27"/>
        <v>485.13525612119531</v>
      </c>
      <c r="H154">
        <v>121</v>
      </c>
      <c r="I154">
        <f t="shared" si="28"/>
        <v>12.993982852486987</v>
      </c>
      <c r="J154">
        <f t="shared" si="29"/>
        <v>-1.3939828524869871</v>
      </c>
      <c r="K154">
        <f t="shared" si="30"/>
        <v>1.943188193027757</v>
      </c>
      <c r="L154">
        <f t="shared" si="31"/>
        <v>-2.4716981132075517</v>
      </c>
      <c r="M154">
        <f t="shared" si="32"/>
        <v>6.1092915628337714</v>
      </c>
      <c r="AI154">
        <v>121</v>
      </c>
      <c r="AJ154">
        <f t="shared" si="33"/>
        <v>13.997035004839208</v>
      </c>
      <c r="AK154">
        <v>121</v>
      </c>
      <c r="AL154">
        <f t="shared" si="34"/>
        <v>11.990930700134765</v>
      </c>
      <c r="AM154">
        <v>121</v>
      </c>
      <c r="AN154">
        <v>12.993982852486987</v>
      </c>
    </row>
    <row r="155" spans="2:40" x14ac:dyDescent="0.3">
      <c r="B155">
        <v>197.6</v>
      </c>
      <c r="C155">
        <v>16.600000000000001</v>
      </c>
      <c r="D155">
        <f t="shared" si="24"/>
        <v>54.574213836478037</v>
      </c>
      <c r="E155">
        <f t="shared" si="25"/>
        <v>2.52830188679245</v>
      </c>
      <c r="F155">
        <f t="shared" si="26"/>
        <v>137.98008781298205</v>
      </c>
      <c r="G155">
        <f t="shared" si="27"/>
        <v>2978.344815869631</v>
      </c>
      <c r="H155">
        <v>197.6</v>
      </c>
      <c r="I155">
        <f t="shared" si="28"/>
        <v>16.741998399278934</v>
      </c>
      <c r="J155">
        <f t="shared" si="29"/>
        <v>-0.14199839927893265</v>
      </c>
      <c r="K155">
        <f t="shared" si="30"/>
        <v>2.0163545397779183E-2</v>
      </c>
      <c r="L155">
        <f t="shared" si="31"/>
        <v>2.52830188679245</v>
      </c>
      <c r="M155">
        <f t="shared" si="32"/>
        <v>6.392310430758263</v>
      </c>
      <c r="AI155">
        <v>197.6</v>
      </c>
      <c r="AJ155">
        <f t="shared" si="33"/>
        <v>18.380040591880576</v>
      </c>
      <c r="AK155">
        <v>197.6</v>
      </c>
      <c r="AL155">
        <f t="shared" si="34"/>
        <v>15.103956206677289</v>
      </c>
      <c r="AM155">
        <v>197.6</v>
      </c>
      <c r="AN155">
        <v>16.741998399278934</v>
      </c>
    </row>
    <row r="156" spans="2:40" x14ac:dyDescent="0.3">
      <c r="B156">
        <v>171.3</v>
      </c>
      <c r="C156">
        <v>19</v>
      </c>
      <c r="D156">
        <f t="shared" si="24"/>
        <v>28.274213836478054</v>
      </c>
      <c r="E156">
        <f t="shared" si="25"/>
        <v>4.9283018867924486</v>
      </c>
      <c r="F156">
        <f t="shared" si="26"/>
        <v>139.34386139788796</v>
      </c>
      <c r="G156">
        <f t="shared" si="27"/>
        <v>799.43116807088711</v>
      </c>
      <c r="H156">
        <v>171.3</v>
      </c>
      <c r="I156">
        <f t="shared" si="28"/>
        <v>15.455147108409113</v>
      </c>
      <c r="J156">
        <f t="shared" si="29"/>
        <v>3.544852891590887</v>
      </c>
      <c r="K156">
        <f t="shared" si="30"/>
        <v>12.565982023020274</v>
      </c>
      <c r="L156">
        <f t="shared" si="31"/>
        <v>4.9283018867924486</v>
      </c>
      <c r="M156">
        <f t="shared" si="32"/>
        <v>24.288159487362009</v>
      </c>
      <c r="AI156">
        <v>171.3</v>
      </c>
      <c r="AJ156">
        <f t="shared" si="33"/>
        <v>16.875170527400314</v>
      </c>
      <c r="AK156">
        <v>171.3</v>
      </c>
      <c r="AL156">
        <f t="shared" si="34"/>
        <v>14.035123689417912</v>
      </c>
      <c r="AM156">
        <v>171.3</v>
      </c>
      <c r="AN156">
        <v>15.455147108409113</v>
      </c>
    </row>
    <row r="157" spans="2:40" x14ac:dyDescent="0.3">
      <c r="B157">
        <v>187.8</v>
      </c>
      <c r="C157">
        <v>15.6</v>
      </c>
      <c r="D157">
        <f t="shared" si="24"/>
        <v>44.774213836478054</v>
      </c>
      <c r="E157">
        <f t="shared" si="25"/>
        <v>1.5283018867924483</v>
      </c>
      <c r="F157">
        <f t="shared" si="26"/>
        <v>68.42851548593795</v>
      </c>
      <c r="G157">
        <f t="shared" si="27"/>
        <v>2004.7302246746628</v>
      </c>
      <c r="H157">
        <v>187.8</v>
      </c>
      <c r="I157">
        <f t="shared" si="28"/>
        <v>16.262487271882573</v>
      </c>
      <c r="J157">
        <f t="shared" si="29"/>
        <v>-0.66248727188257384</v>
      </c>
      <c r="K157">
        <f t="shared" si="30"/>
        <v>0.43888938540641531</v>
      </c>
      <c r="L157">
        <f t="shared" si="31"/>
        <v>1.5283018867924483</v>
      </c>
      <c r="M157">
        <f t="shared" si="32"/>
        <v>2.3357066571733576</v>
      </c>
      <c r="AI157">
        <v>187.8</v>
      </c>
      <c r="AJ157">
        <f t="shared" si="33"/>
        <v>17.819290529830898</v>
      </c>
      <c r="AK157">
        <v>187.8</v>
      </c>
      <c r="AL157">
        <f t="shared" si="34"/>
        <v>14.705684013934251</v>
      </c>
      <c r="AM157">
        <v>187.8</v>
      </c>
      <c r="AN157">
        <v>16.262487271882573</v>
      </c>
    </row>
    <row r="158" spans="2:40" x14ac:dyDescent="0.3">
      <c r="B158">
        <v>4.0999999999999996</v>
      </c>
      <c r="C158">
        <v>3.2</v>
      </c>
      <c r="D158">
        <f t="shared" si="24"/>
        <v>-138.92578616352196</v>
      </c>
      <c r="E158">
        <f t="shared" si="25"/>
        <v>-10.87169811320755</v>
      </c>
      <c r="F158">
        <f t="shared" si="26"/>
        <v>1510.3592073098373</v>
      </c>
      <c r="G158">
        <f t="shared" si="27"/>
        <v>19300.37406115263</v>
      </c>
      <c r="H158">
        <v>4.0999999999999996</v>
      </c>
      <c r="I158">
        <f t="shared" si="28"/>
        <v>7.2741001185447107</v>
      </c>
      <c r="J158">
        <f t="shared" si="29"/>
        <v>-4.0741001185447105</v>
      </c>
      <c r="K158">
        <f t="shared" si="30"/>
        <v>16.598291775926025</v>
      </c>
      <c r="L158">
        <f t="shared" si="31"/>
        <v>-10.87169811320755</v>
      </c>
      <c r="M158">
        <f t="shared" si="32"/>
        <v>118.19381986472061</v>
      </c>
      <c r="AI158">
        <v>4.0999999999999996</v>
      </c>
      <c r="AJ158">
        <f t="shared" si="33"/>
        <v>7.3080878361037529</v>
      </c>
      <c r="AK158">
        <v>4.0999999999999996</v>
      </c>
      <c r="AL158">
        <f t="shared" si="34"/>
        <v>7.2401124009856686</v>
      </c>
      <c r="AM158">
        <v>4.0999999999999996</v>
      </c>
      <c r="AN158">
        <v>7.2741001185447107</v>
      </c>
    </row>
    <row r="159" spans="2:40" x14ac:dyDescent="0.3">
      <c r="B159">
        <v>93.9</v>
      </c>
      <c r="C159">
        <v>15.3</v>
      </c>
      <c r="D159">
        <f t="shared" si="24"/>
        <v>-49.125786163521951</v>
      </c>
      <c r="E159">
        <f t="shared" si="25"/>
        <v>1.2283018867924493</v>
      </c>
      <c r="F159">
        <f t="shared" si="26"/>
        <v>-60.341295834816414</v>
      </c>
      <c r="G159">
        <f t="shared" si="27"/>
        <v>2413.3428661840849</v>
      </c>
      <c r="H159">
        <v>93.9</v>
      </c>
      <c r="I159">
        <f t="shared" si="28"/>
        <v>11.667987796115424</v>
      </c>
      <c r="J159">
        <f t="shared" si="29"/>
        <v>3.6320122038845764</v>
      </c>
      <c r="K159">
        <f t="shared" si="30"/>
        <v>13.191512649166498</v>
      </c>
      <c r="L159">
        <f t="shared" si="31"/>
        <v>1.2283018867924493</v>
      </c>
      <c r="M159">
        <f t="shared" si="32"/>
        <v>1.508725525097891</v>
      </c>
      <c r="AI159">
        <v>93.9</v>
      </c>
      <c r="AJ159">
        <f t="shared" si="33"/>
        <v>12.446389425089587</v>
      </c>
      <c r="AK159">
        <v>93.9</v>
      </c>
      <c r="AL159">
        <f t="shared" si="34"/>
        <v>10.889586167141264</v>
      </c>
      <c r="AM159">
        <v>93.9</v>
      </c>
      <c r="AN159">
        <v>11.667987796115424</v>
      </c>
    </row>
    <row r="160" spans="2:40" x14ac:dyDescent="0.3">
      <c r="B160">
        <v>149.80000000000001</v>
      </c>
      <c r="C160">
        <v>10.1</v>
      </c>
      <c r="D160">
        <f t="shared" si="24"/>
        <v>6.7742138364780544</v>
      </c>
      <c r="E160">
        <f t="shared" si="25"/>
        <v>-3.9716981132075517</v>
      </c>
      <c r="F160">
        <f t="shared" si="26"/>
        <v>-26.90513231280438</v>
      </c>
      <c r="G160">
        <f t="shared" si="27"/>
        <v>45.889973102330721</v>
      </c>
      <c r="H160">
        <v>149.80000000000001</v>
      </c>
      <c r="I160">
        <f t="shared" si="28"/>
        <v>14.403158410549755</v>
      </c>
      <c r="J160">
        <f t="shared" si="29"/>
        <v>-4.3031584105497558</v>
      </c>
      <c r="K160">
        <f t="shared" si="30"/>
        <v>18.517172306285101</v>
      </c>
      <c r="L160">
        <f t="shared" si="31"/>
        <v>-3.9716981132075517</v>
      </c>
      <c r="M160">
        <f t="shared" si="32"/>
        <v>15.774385902456427</v>
      </c>
      <c r="AI160">
        <v>149.80000000000001</v>
      </c>
      <c r="AJ160">
        <f t="shared" si="33"/>
        <v>15.644953554536224</v>
      </c>
      <c r="AK160">
        <v>149.80000000000001</v>
      </c>
      <c r="AL160">
        <f t="shared" si="34"/>
        <v>13.161363266563287</v>
      </c>
      <c r="AM160">
        <v>149.80000000000001</v>
      </c>
      <c r="AN160">
        <v>14.403158410549755</v>
      </c>
    </row>
    <row r="161" spans="2:40" x14ac:dyDescent="0.3">
      <c r="B161">
        <v>11.7</v>
      </c>
      <c r="C161">
        <v>7.3</v>
      </c>
      <c r="D161">
        <f t="shared" si="24"/>
        <v>-131.32578616352197</v>
      </c>
      <c r="E161">
        <f t="shared" si="25"/>
        <v>-6.7716981132075516</v>
      </c>
      <c r="F161">
        <f t="shared" si="26"/>
        <v>889.29857837902011</v>
      </c>
      <c r="G161">
        <f t="shared" si="27"/>
        <v>17246.462111467099</v>
      </c>
      <c r="H161">
        <v>11.7</v>
      </c>
      <c r="I161">
        <f t="shared" si="28"/>
        <v>7.6459658908112749</v>
      </c>
      <c r="J161">
        <f t="shared" si="29"/>
        <v>-0.34596589081127505</v>
      </c>
      <c r="K161">
        <f t="shared" si="30"/>
        <v>0.11969239760483909</v>
      </c>
      <c r="L161">
        <f t="shared" si="31"/>
        <v>-6.7716981132075516</v>
      </c>
      <c r="M161">
        <f t="shared" si="32"/>
        <v>45.855895336418712</v>
      </c>
      <c r="AI161">
        <v>11.7</v>
      </c>
      <c r="AJ161">
        <f t="shared" si="33"/>
        <v>7.7429552311626875</v>
      </c>
      <c r="AK161">
        <v>11.7</v>
      </c>
      <c r="AL161">
        <f t="shared" si="34"/>
        <v>7.5489765504598614</v>
      </c>
      <c r="AM161">
        <v>11.7</v>
      </c>
      <c r="AN161">
        <v>7.6459658908112749</v>
      </c>
    </row>
    <row r="203" spans="1:13" x14ac:dyDescent="0.3">
      <c r="A203" t="s">
        <v>6</v>
      </c>
      <c r="B203">
        <f>SUM(B3:B202)</f>
        <v>22741.099999999991</v>
      </c>
      <c r="C203">
        <f>SUM(C3:C202)</f>
        <v>2237.4000000000005</v>
      </c>
      <c r="D203" t="s">
        <v>14</v>
      </c>
      <c r="E203" t="s">
        <v>14</v>
      </c>
      <c r="F203">
        <f t="shared" ref="F203:G203" si="35">SUM(F3:F202)</f>
        <v>57115.556037735842</v>
      </c>
      <c r="G203">
        <f t="shared" si="35"/>
        <v>1167298.1442767286</v>
      </c>
      <c r="H203">
        <f>SUM(H3:H202)</f>
        <v>22741.099999999991</v>
      </c>
      <c r="I203" t="s">
        <v>14</v>
      </c>
      <c r="J203" t="s">
        <v>14</v>
      </c>
      <c r="K203">
        <f>SUM(K3:K202)</f>
        <v>1551.5752264559048</v>
      </c>
      <c r="L203" t="s">
        <v>14</v>
      </c>
      <c r="M203">
        <f>SUM(M3:M202)</f>
        <v>4346.2226415094328</v>
      </c>
    </row>
    <row r="204" spans="1:13" x14ac:dyDescent="0.3">
      <c r="A204" t="s">
        <v>81</v>
      </c>
      <c r="B204">
        <f>AVERAGE(B3:B202)</f>
        <v>143.02578616352196</v>
      </c>
      <c r="C204">
        <f>AVERAGE(C3:C202)</f>
        <v>14.071698113207551</v>
      </c>
      <c r="D204" t="s">
        <v>14</v>
      </c>
      <c r="E204" t="s">
        <v>14</v>
      </c>
      <c r="F204">
        <f t="shared" ref="F204:M204" si="36">AVERAGE(F3:F202)</f>
        <v>359.21733357066569</v>
      </c>
      <c r="G204">
        <f t="shared" si="36"/>
        <v>7341.4977627467206</v>
      </c>
      <c r="H204">
        <f>AVERAGE(H3:H202)</f>
        <v>143.02578616352196</v>
      </c>
      <c r="I204" t="s">
        <v>14</v>
      </c>
      <c r="J204" t="s">
        <v>14</v>
      </c>
      <c r="K204">
        <f t="shared" si="36"/>
        <v>9.7583347575843078</v>
      </c>
      <c r="L204" t="s">
        <v>14</v>
      </c>
      <c r="M204">
        <f t="shared" si="36"/>
        <v>27.334733594398948</v>
      </c>
    </row>
    <row r="225" spans="2:10" x14ac:dyDescent="0.3">
      <c r="B225" t="s">
        <v>45</v>
      </c>
    </row>
    <row r="226" spans="2:10" ht="15" thickBot="1" x14ac:dyDescent="0.35"/>
    <row r="227" spans="2:10" x14ac:dyDescent="0.3">
      <c r="B227" s="8" t="s">
        <v>46</v>
      </c>
      <c r="C227" s="8"/>
    </row>
    <row r="228" spans="2:10" x14ac:dyDescent="0.3">
      <c r="B228" s="5" t="s">
        <v>47</v>
      </c>
      <c r="C228" s="5">
        <v>0.80187657481525432</v>
      </c>
      <c r="G228" t="s">
        <v>20</v>
      </c>
      <c r="H228" t="s">
        <v>151</v>
      </c>
    </row>
    <row r="229" spans="2:10" x14ac:dyDescent="0.3">
      <c r="B229" s="5" t="s">
        <v>48</v>
      </c>
      <c r="C229" s="5">
        <v>0.64300604123744409</v>
      </c>
    </row>
    <row r="230" spans="2:10" x14ac:dyDescent="0.3">
      <c r="B230" s="5" t="s">
        <v>49</v>
      </c>
      <c r="C230" s="5">
        <v>0.64073219436634499</v>
      </c>
    </row>
    <row r="231" spans="2:10" x14ac:dyDescent="0.3">
      <c r="B231" s="5" t="s">
        <v>50</v>
      </c>
      <c r="C231" s="5">
        <v>3.1436674051967093</v>
      </c>
    </row>
    <row r="232" spans="2:10" ht="15" thickBot="1" x14ac:dyDescent="0.35">
      <c r="B232" s="6" t="s">
        <v>51</v>
      </c>
      <c r="C232" s="6">
        <v>159</v>
      </c>
    </row>
    <row r="234" spans="2:10" ht="15" thickBot="1" x14ac:dyDescent="0.35">
      <c r="B234" t="s">
        <v>52</v>
      </c>
    </row>
    <row r="235" spans="2:10" x14ac:dyDescent="0.3">
      <c r="B235" s="7"/>
      <c r="C235" s="7" t="s">
        <v>56</v>
      </c>
      <c r="D235" s="7" t="s">
        <v>57</v>
      </c>
      <c r="E235" s="7" t="s">
        <v>58</v>
      </c>
      <c r="F235" s="7" t="s">
        <v>59</v>
      </c>
      <c r="G235" s="7" t="s">
        <v>60</v>
      </c>
    </row>
    <row r="236" spans="2:10" x14ac:dyDescent="0.3">
      <c r="B236" s="5" t="s">
        <v>53</v>
      </c>
      <c r="C236" s="5">
        <v>1</v>
      </c>
      <c r="D236" s="5">
        <v>2794.6474150535278</v>
      </c>
      <c r="E236" s="5">
        <v>2794.6474150535278</v>
      </c>
      <c r="F236" s="5">
        <v>282.78335248082999</v>
      </c>
      <c r="G236" s="5">
        <v>6.0473564329423319E-37</v>
      </c>
    </row>
    <row r="237" spans="2:10" x14ac:dyDescent="0.3">
      <c r="B237" s="5" t="s">
        <v>54</v>
      </c>
      <c r="C237" s="5">
        <v>157</v>
      </c>
      <c r="D237" s="5">
        <v>1551.5752264559053</v>
      </c>
      <c r="E237" s="5">
        <v>9.8826447544962122</v>
      </c>
      <c r="F237" s="5"/>
      <c r="G237" s="5"/>
    </row>
    <row r="238" spans="2:10" ht="15" thickBot="1" x14ac:dyDescent="0.35">
      <c r="B238" s="6" t="s">
        <v>55</v>
      </c>
      <c r="C238" s="6">
        <v>158</v>
      </c>
      <c r="D238" s="6">
        <v>4346.2226415094328</v>
      </c>
      <c r="E238" s="6"/>
      <c r="F238" s="6"/>
      <c r="G238" s="6"/>
    </row>
    <row r="239" spans="2:10" ht="15" thickBot="1" x14ac:dyDescent="0.35"/>
    <row r="240" spans="2:10" x14ac:dyDescent="0.3">
      <c r="B240" s="7"/>
      <c r="C240" s="7" t="s">
        <v>61</v>
      </c>
      <c r="D240" s="7" t="s">
        <v>50</v>
      </c>
      <c r="E240" s="7" t="s">
        <v>62</v>
      </c>
      <c r="F240" s="7" t="s">
        <v>63</v>
      </c>
      <c r="G240" s="7" t="s">
        <v>64</v>
      </c>
      <c r="H240" s="7" t="s">
        <v>65</v>
      </c>
      <c r="I240" s="7" t="s">
        <v>66</v>
      </c>
      <c r="J240" s="7" t="s">
        <v>67</v>
      </c>
    </row>
    <row r="241" spans="1:10" x14ac:dyDescent="0.3">
      <c r="B241" s="5" t="s">
        <v>10</v>
      </c>
      <c r="C241" s="5">
        <v>7.0734883203482752</v>
      </c>
      <c r="D241" s="5">
        <v>0.48512256953772448</v>
      </c>
      <c r="E241" s="5">
        <v>14.580827123934132</v>
      </c>
      <c r="F241" s="5">
        <v>5.4013713203715596E-31</v>
      </c>
      <c r="G241" s="5">
        <v>6.1152794782334894</v>
      </c>
      <c r="H241" s="5">
        <v>8.0316971624630611</v>
      </c>
      <c r="I241" s="5">
        <v>5.8085280795151792</v>
      </c>
      <c r="J241" s="5">
        <v>8.3384485611813712</v>
      </c>
    </row>
    <row r="242" spans="1:10" ht="15" thickBot="1" x14ac:dyDescent="0.35">
      <c r="B242" s="6" t="s">
        <v>75</v>
      </c>
      <c r="C242" s="6">
        <v>4.8929706877179437E-2</v>
      </c>
      <c r="D242" s="6">
        <v>2.9096831202255116E-3</v>
      </c>
      <c r="E242" s="6">
        <v>16.816163429297138</v>
      </c>
      <c r="F242" s="12">
        <v>6.0473564329418098E-37</v>
      </c>
      <c r="G242" s="6">
        <v>4.318253231012311E-2</v>
      </c>
      <c r="H242" s="6">
        <v>5.4676881444235763E-2</v>
      </c>
      <c r="I242" s="6">
        <v>4.1342689303423281E-2</v>
      </c>
      <c r="J242" s="6">
        <v>5.6516724450935592E-2</v>
      </c>
    </row>
    <row r="245" spans="1:10" x14ac:dyDescent="0.3">
      <c r="A245" t="s">
        <v>113</v>
      </c>
    </row>
    <row r="247" spans="1:10" x14ac:dyDescent="0.3">
      <c r="A247" t="s">
        <v>114</v>
      </c>
    </row>
    <row r="248" spans="1:10" x14ac:dyDescent="0.3">
      <c r="A248" t="s">
        <v>115</v>
      </c>
      <c r="B248" t="s">
        <v>116</v>
      </c>
    </row>
    <row r="249" spans="1:10" x14ac:dyDescent="0.3">
      <c r="B249" t="s">
        <v>117</v>
      </c>
    </row>
    <row r="250" spans="1:10" x14ac:dyDescent="0.3">
      <c r="A250" t="s">
        <v>118</v>
      </c>
      <c r="B250" t="s">
        <v>119</v>
      </c>
    </row>
    <row r="251" spans="1:10" x14ac:dyDescent="0.3">
      <c r="B251" t="s">
        <v>120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32E6B9-1EDE-4E1D-9B28-7E5DE69EDF66}">
  <dimension ref="A1:L202"/>
  <sheetViews>
    <sheetView topLeftCell="A177" workbookViewId="0">
      <selection activeCell="E182" sqref="E182"/>
    </sheetView>
  </sheetViews>
  <sheetFormatPr defaultRowHeight="14.4" x14ac:dyDescent="0.3"/>
  <sheetData>
    <row r="1" spans="1:2" x14ac:dyDescent="0.3">
      <c r="A1" t="s">
        <v>79</v>
      </c>
    </row>
    <row r="2" spans="1:2" x14ac:dyDescent="0.3">
      <c r="A2" t="s">
        <v>75</v>
      </c>
      <c r="B2" t="s">
        <v>78</v>
      </c>
    </row>
    <row r="3" spans="1:2" x14ac:dyDescent="0.3">
      <c r="A3">
        <v>230.1</v>
      </c>
      <c r="B3">
        <v>22.1</v>
      </c>
    </row>
    <row r="4" spans="1:2" x14ac:dyDescent="0.3">
      <c r="A4">
        <v>44.5</v>
      </c>
      <c r="B4">
        <v>10.4</v>
      </c>
    </row>
    <row r="5" spans="1:2" x14ac:dyDescent="0.3">
      <c r="A5">
        <v>17.2</v>
      </c>
      <c r="B5">
        <v>9.3000000000000007</v>
      </c>
    </row>
    <row r="6" spans="1:2" x14ac:dyDescent="0.3">
      <c r="A6">
        <v>151.5</v>
      </c>
      <c r="B6">
        <v>18.5</v>
      </c>
    </row>
    <row r="7" spans="1:2" x14ac:dyDescent="0.3">
      <c r="A7">
        <v>180.8</v>
      </c>
      <c r="B7">
        <v>12.9</v>
      </c>
    </row>
    <row r="8" spans="1:2" x14ac:dyDescent="0.3">
      <c r="A8">
        <v>8.6999999999999993</v>
      </c>
      <c r="B8">
        <v>7.2</v>
      </c>
    </row>
    <row r="9" spans="1:2" x14ac:dyDescent="0.3">
      <c r="A9">
        <v>57.5</v>
      </c>
      <c r="B9">
        <v>11.8</v>
      </c>
    </row>
    <row r="10" spans="1:2" x14ac:dyDescent="0.3">
      <c r="A10">
        <v>120.2</v>
      </c>
      <c r="B10">
        <v>13.2</v>
      </c>
    </row>
    <row r="11" spans="1:2" x14ac:dyDescent="0.3">
      <c r="A11">
        <v>8.6</v>
      </c>
      <c r="B11">
        <v>4.8</v>
      </c>
    </row>
    <row r="12" spans="1:2" x14ac:dyDescent="0.3">
      <c r="A12">
        <v>199.8</v>
      </c>
      <c r="B12">
        <v>10.6</v>
      </c>
    </row>
    <row r="13" spans="1:2" x14ac:dyDescent="0.3">
      <c r="A13">
        <v>66.099999999999994</v>
      </c>
      <c r="B13">
        <v>8.6</v>
      </c>
    </row>
    <row r="14" spans="1:2" x14ac:dyDescent="0.3">
      <c r="A14">
        <v>214.7</v>
      </c>
      <c r="B14">
        <v>17.399999999999999</v>
      </c>
    </row>
    <row r="15" spans="1:2" x14ac:dyDescent="0.3">
      <c r="A15">
        <v>23.8</v>
      </c>
      <c r="B15">
        <v>9.1999999999999993</v>
      </c>
    </row>
    <row r="16" spans="1:2" x14ac:dyDescent="0.3">
      <c r="A16">
        <v>97.5</v>
      </c>
      <c r="B16">
        <v>9.6999999999999993</v>
      </c>
    </row>
    <row r="17" spans="1:2" x14ac:dyDescent="0.3">
      <c r="A17">
        <v>204.1</v>
      </c>
      <c r="B17">
        <v>19</v>
      </c>
    </row>
    <row r="18" spans="1:2" x14ac:dyDescent="0.3">
      <c r="A18">
        <v>195.4</v>
      </c>
      <c r="B18">
        <v>22.4</v>
      </c>
    </row>
    <row r="19" spans="1:2" x14ac:dyDescent="0.3">
      <c r="A19">
        <v>67.8</v>
      </c>
      <c r="B19">
        <v>12.5</v>
      </c>
    </row>
    <row r="20" spans="1:2" x14ac:dyDescent="0.3">
      <c r="A20">
        <v>281.39999999999998</v>
      </c>
      <c r="B20">
        <v>24.4</v>
      </c>
    </row>
    <row r="21" spans="1:2" x14ac:dyDescent="0.3">
      <c r="A21">
        <v>69.2</v>
      </c>
      <c r="B21">
        <v>11.3</v>
      </c>
    </row>
    <row r="22" spans="1:2" x14ac:dyDescent="0.3">
      <c r="A22">
        <v>147.30000000000001</v>
      </c>
      <c r="B22">
        <v>14.6</v>
      </c>
    </row>
    <row r="23" spans="1:2" x14ac:dyDescent="0.3">
      <c r="A23">
        <v>218.4</v>
      </c>
      <c r="B23">
        <v>18</v>
      </c>
    </row>
    <row r="24" spans="1:2" x14ac:dyDescent="0.3">
      <c r="A24">
        <v>237.4</v>
      </c>
      <c r="B24">
        <v>12.5</v>
      </c>
    </row>
    <row r="25" spans="1:2" x14ac:dyDescent="0.3">
      <c r="A25">
        <v>13.2</v>
      </c>
      <c r="B25">
        <v>5.6</v>
      </c>
    </row>
    <row r="26" spans="1:2" x14ac:dyDescent="0.3">
      <c r="A26">
        <v>228.3</v>
      </c>
      <c r="B26">
        <v>15.5</v>
      </c>
    </row>
    <row r="27" spans="1:2" x14ac:dyDescent="0.3">
      <c r="A27">
        <v>62.3</v>
      </c>
      <c r="B27">
        <v>9.6999999999999993</v>
      </c>
    </row>
    <row r="28" spans="1:2" x14ac:dyDescent="0.3">
      <c r="A28">
        <v>262.89999999999998</v>
      </c>
      <c r="B28">
        <v>12</v>
      </c>
    </row>
    <row r="29" spans="1:2" x14ac:dyDescent="0.3">
      <c r="A29">
        <v>142.9</v>
      </c>
      <c r="B29">
        <v>15</v>
      </c>
    </row>
    <row r="30" spans="1:2" x14ac:dyDescent="0.3">
      <c r="A30">
        <v>240.1</v>
      </c>
      <c r="B30">
        <v>15.9</v>
      </c>
    </row>
    <row r="31" spans="1:2" x14ac:dyDescent="0.3">
      <c r="A31">
        <v>248.8</v>
      </c>
      <c r="B31">
        <v>18.899999999999999</v>
      </c>
    </row>
    <row r="32" spans="1:2" x14ac:dyDescent="0.3">
      <c r="A32">
        <v>70.599999999999994</v>
      </c>
      <c r="B32">
        <v>10.5</v>
      </c>
    </row>
    <row r="33" spans="1:2" x14ac:dyDescent="0.3">
      <c r="A33">
        <v>292.89999999999998</v>
      </c>
      <c r="B33">
        <v>21.4</v>
      </c>
    </row>
    <row r="34" spans="1:2" x14ac:dyDescent="0.3">
      <c r="A34">
        <v>112.9</v>
      </c>
      <c r="B34">
        <v>11.9</v>
      </c>
    </row>
    <row r="35" spans="1:2" x14ac:dyDescent="0.3">
      <c r="A35">
        <v>97.2</v>
      </c>
      <c r="B35">
        <v>9.6</v>
      </c>
    </row>
    <row r="36" spans="1:2" x14ac:dyDescent="0.3">
      <c r="A36">
        <v>265.60000000000002</v>
      </c>
      <c r="B36">
        <v>17.399999999999999</v>
      </c>
    </row>
    <row r="37" spans="1:2" x14ac:dyDescent="0.3">
      <c r="A37">
        <v>95.7</v>
      </c>
      <c r="B37">
        <v>9.5</v>
      </c>
    </row>
    <row r="38" spans="1:2" x14ac:dyDescent="0.3">
      <c r="A38">
        <v>290.7</v>
      </c>
      <c r="B38">
        <v>12.8</v>
      </c>
    </row>
    <row r="39" spans="1:2" x14ac:dyDescent="0.3">
      <c r="A39">
        <v>266.89999999999998</v>
      </c>
      <c r="B39">
        <v>25.4</v>
      </c>
    </row>
    <row r="40" spans="1:2" x14ac:dyDescent="0.3">
      <c r="A40">
        <v>74.7</v>
      </c>
      <c r="B40">
        <v>14.7</v>
      </c>
    </row>
    <row r="41" spans="1:2" x14ac:dyDescent="0.3">
      <c r="A41">
        <v>43.1</v>
      </c>
      <c r="B41">
        <v>10.1</v>
      </c>
    </row>
    <row r="42" spans="1:2" x14ac:dyDescent="0.3">
      <c r="A42">
        <v>228</v>
      </c>
      <c r="B42">
        <v>21.5</v>
      </c>
    </row>
    <row r="43" spans="1:2" x14ac:dyDescent="0.3">
      <c r="A43">
        <v>202.5</v>
      </c>
      <c r="B43">
        <v>16.600000000000001</v>
      </c>
    </row>
    <row r="44" spans="1:2" x14ac:dyDescent="0.3">
      <c r="A44">
        <v>177</v>
      </c>
      <c r="B44">
        <v>17.100000000000001</v>
      </c>
    </row>
    <row r="45" spans="1:2" x14ac:dyDescent="0.3">
      <c r="A45">
        <v>293.60000000000002</v>
      </c>
      <c r="B45">
        <v>20.7</v>
      </c>
    </row>
    <row r="46" spans="1:2" x14ac:dyDescent="0.3">
      <c r="A46">
        <v>206.9</v>
      </c>
      <c r="B46">
        <v>12.9</v>
      </c>
    </row>
    <row r="47" spans="1:2" x14ac:dyDescent="0.3">
      <c r="A47">
        <v>25.1</v>
      </c>
      <c r="B47">
        <v>8.5</v>
      </c>
    </row>
    <row r="48" spans="1:2" x14ac:dyDescent="0.3">
      <c r="A48">
        <v>175.1</v>
      </c>
      <c r="B48">
        <v>14.9</v>
      </c>
    </row>
    <row r="49" spans="1:2" x14ac:dyDescent="0.3">
      <c r="A49">
        <v>89.7</v>
      </c>
      <c r="B49">
        <v>10.6</v>
      </c>
    </row>
    <row r="50" spans="1:2" x14ac:dyDescent="0.3">
      <c r="A50">
        <v>239.9</v>
      </c>
      <c r="B50">
        <v>23.2</v>
      </c>
    </row>
    <row r="51" spans="1:2" x14ac:dyDescent="0.3">
      <c r="A51">
        <v>227.2</v>
      </c>
      <c r="B51">
        <v>14.8</v>
      </c>
    </row>
    <row r="52" spans="1:2" x14ac:dyDescent="0.3">
      <c r="A52">
        <v>66.900000000000006</v>
      </c>
      <c r="B52">
        <v>9.6999999999999993</v>
      </c>
    </row>
    <row r="53" spans="1:2" x14ac:dyDescent="0.3">
      <c r="A53">
        <v>199.8</v>
      </c>
      <c r="B53">
        <v>11.4</v>
      </c>
    </row>
    <row r="54" spans="1:2" x14ac:dyDescent="0.3">
      <c r="A54">
        <v>100.4</v>
      </c>
      <c r="B54">
        <v>10.7</v>
      </c>
    </row>
    <row r="55" spans="1:2" x14ac:dyDescent="0.3">
      <c r="A55">
        <v>216.4</v>
      </c>
      <c r="B55">
        <v>22.6</v>
      </c>
    </row>
    <row r="56" spans="1:2" x14ac:dyDescent="0.3">
      <c r="A56">
        <v>182.6</v>
      </c>
      <c r="B56">
        <v>21.2</v>
      </c>
    </row>
    <row r="57" spans="1:2" x14ac:dyDescent="0.3">
      <c r="A57">
        <v>262.7</v>
      </c>
      <c r="B57">
        <v>20.2</v>
      </c>
    </row>
    <row r="58" spans="1:2" x14ac:dyDescent="0.3">
      <c r="A58">
        <v>198.9</v>
      </c>
      <c r="B58">
        <v>23.7</v>
      </c>
    </row>
    <row r="59" spans="1:2" x14ac:dyDescent="0.3">
      <c r="A59">
        <v>7.3</v>
      </c>
      <c r="B59">
        <v>5.5</v>
      </c>
    </row>
    <row r="60" spans="1:2" x14ac:dyDescent="0.3">
      <c r="A60">
        <v>136.19999999999999</v>
      </c>
      <c r="B60">
        <v>13.2</v>
      </c>
    </row>
    <row r="61" spans="1:2" x14ac:dyDescent="0.3">
      <c r="A61">
        <v>210.8</v>
      </c>
      <c r="B61">
        <v>23.8</v>
      </c>
    </row>
    <row r="62" spans="1:2" x14ac:dyDescent="0.3">
      <c r="A62">
        <v>210.7</v>
      </c>
      <c r="B62">
        <v>18.399999999999999</v>
      </c>
    </row>
    <row r="63" spans="1:2" x14ac:dyDescent="0.3">
      <c r="A63">
        <v>53.5</v>
      </c>
      <c r="B63">
        <v>8.1</v>
      </c>
    </row>
    <row r="64" spans="1:2" x14ac:dyDescent="0.3">
      <c r="A64">
        <v>261.3</v>
      </c>
      <c r="B64">
        <v>24.2</v>
      </c>
    </row>
    <row r="65" spans="1:2" x14ac:dyDescent="0.3">
      <c r="A65">
        <v>239.3</v>
      </c>
      <c r="B65">
        <v>15.7</v>
      </c>
    </row>
    <row r="66" spans="1:2" x14ac:dyDescent="0.3">
      <c r="A66">
        <v>102.7</v>
      </c>
      <c r="B66">
        <v>14</v>
      </c>
    </row>
    <row r="67" spans="1:2" x14ac:dyDescent="0.3">
      <c r="A67">
        <v>131.1</v>
      </c>
      <c r="B67">
        <v>18</v>
      </c>
    </row>
    <row r="68" spans="1:2" x14ac:dyDescent="0.3">
      <c r="A68">
        <v>69</v>
      </c>
      <c r="B68">
        <v>9.3000000000000007</v>
      </c>
    </row>
    <row r="69" spans="1:2" x14ac:dyDescent="0.3">
      <c r="A69">
        <v>31.5</v>
      </c>
      <c r="B69">
        <v>9.5</v>
      </c>
    </row>
    <row r="70" spans="1:2" x14ac:dyDescent="0.3">
      <c r="A70">
        <v>139.30000000000001</v>
      </c>
      <c r="B70">
        <v>13.4</v>
      </c>
    </row>
    <row r="71" spans="1:2" x14ac:dyDescent="0.3">
      <c r="A71">
        <v>237.4</v>
      </c>
      <c r="B71">
        <v>18.899999999999999</v>
      </c>
    </row>
    <row r="72" spans="1:2" x14ac:dyDescent="0.3">
      <c r="A72">
        <v>216.8</v>
      </c>
      <c r="B72">
        <v>22.3</v>
      </c>
    </row>
    <row r="73" spans="1:2" x14ac:dyDescent="0.3">
      <c r="A73">
        <v>199.1</v>
      </c>
      <c r="B73">
        <v>18.3</v>
      </c>
    </row>
    <row r="74" spans="1:2" x14ac:dyDescent="0.3">
      <c r="A74">
        <v>109.8</v>
      </c>
      <c r="B74">
        <v>12.4</v>
      </c>
    </row>
    <row r="75" spans="1:2" x14ac:dyDescent="0.3">
      <c r="A75">
        <v>26.8</v>
      </c>
      <c r="B75">
        <v>8.8000000000000007</v>
      </c>
    </row>
    <row r="76" spans="1:2" x14ac:dyDescent="0.3">
      <c r="A76">
        <v>129.4</v>
      </c>
      <c r="B76">
        <v>11</v>
      </c>
    </row>
    <row r="77" spans="1:2" x14ac:dyDescent="0.3">
      <c r="A77">
        <v>213.4</v>
      </c>
      <c r="B77">
        <v>17</v>
      </c>
    </row>
    <row r="78" spans="1:2" x14ac:dyDescent="0.3">
      <c r="A78">
        <v>16.899999999999999</v>
      </c>
      <c r="B78">
        <v>8.6999999999999993</v>
      </c>
    </row>
    <row r="79" spans="1:2" x14ac:dyDescent="0.3">
      <c r="A79">
        <v>27.5</v>
      </c>
      <c r="B79">
        <v>6.9</v>
      </c>
    </row>
    <row r="80" spans="1:2" x14ac:dyDescent="0.3">
      <c r="A80">
        <v>120.5</v>
      </c>
      <c r="B80">
        <v>14.2</v>
      </c>
    </row>
    <row r="81" spans="1:2" x14ac:dyDescent="0.3">
      <c r="A81">
        <v>5.4</v>
      </c>
      <c r="B81">
        <v>5.3</v>
      </c>
    </row>
    <row r="82" spans="1:2" x14ac:dyDescent="0.3">
      <c r="A82">
        <v>116</v>
      </c>
      <c r="B82">
        <v>11</v>
      </c>
    </row>
    <row r="83" spans="1:2" x14ac:dyDescent="0.3">
      <c r="A83">
        <v>76.400000000000006</v>
      </c>
      <c r="B83">
        <v>11.8</v>
      </c>
    </row>
    <row r="84" spans="1:2" x14ac:dyDescent="0.3">
      <c r="A84">
        <v>239.8</v>
      </c>
      <c r="B84">
        <v>12.3</v>
      </c>
    </row>
    <row r="85" spans="1:2" x14ac:dyDescent="0.3">
      <c r="A85">
        <v>75.3</v>
      </c>
      <c r="B85">
        <v>11.3</v>
      </c>
    </row>
    <row r="86" spans="1:2" x14ac:dyDescent="0.3">
      <c r="A86">
        <v>68.400000000000006</v>
      </c>
      <c r="B86">
        <v>13.6</v>
      </c>
    </row>
    <row r="87" spans="1:2" x14ac:dyDescent="0.3">
      <c r="A87">
        <v>213.5</v>
      </c>
      <c r="B87">
        <v>21.7</v>
      </c>
    </row>
    <row r="88" spans="1:2" x14ac:dyDescent="0.3">
      <c r="A88">
        <v>193.2</v>
      </c>
      <c r="B88">
        <v>15.2</v>
      </c>
    </row>
    <row r="89" spans="1:2" x14ac:dyDescent="0.3">
      <c r="A89">
        <v>76.3</v>
      </c>
      <c r="B89">
        <v>12</v>
      </c>
    </row>
    <row r="90" spans="1:2" x14ac:dyDescent="0.3">
      <c r="A90">
        <v>110.7</v>
      </c>
      <c r="B90">
        <v>16</v>
      </c>
    </row>
    <row r="91" spans="1:2" x14ac:dyDescent="0.3">
      <c r="A91">
        <v>88.3</v>
      </c>
      <c r="B91">
        <v>12.9</v>
      </c>
    </row>
    <row r="92" spans="1:2" x14ac:dyDescent="0.3">
      <c r="A92">
        <v>109.8</v>
      </c>
      <c r="B92">
        <v>16.7</v>
      </c>
    </row>
    <row r="93" spans="1:2" x14ac:dyDescent="0.3">
      <c r="A93">
        <v>134.30000000000001</v>
      </c>
      <c r="B93">
        <v>11.2</v>
      </c>
    </row>
    <row r="94" spans="1:2" x14ac:dyDescent="0.3">
      <c r="A94">
        <v>28.6</v>
      </c>
      <c r="B94">
        <v>7.3</v>
      </c>
    </row>
    <row r="95" spans="1:2" x14ac:dyDescent="0.3">
      <c r="A95">
        <v>217.7</v>
      </c>
      <c r="B95">
        <v>19.399999999999999</v>
      </c>
    </row>
    <row r="96" spans="1:2" x14ac:dyDescent="0.3">
      <c r="A96">
        <v>250.9</v>
      </c>
      <c r="B96">
        <v>22.2</v>
      </c>
    </row>
    <row r="97" spans="1:2" x14ac:dyDescent="0.3">
      <c r="A97">
        <v>107.4</v>
      </c>
      <c r="B97">
        <v>11.5</v>
      </c>
    </row>
    <row r="98" spans="1:2" x14ac:dyDescent="0.3">
      <c r="A98">
        <v>163.30000000000001</v>
      </c>
      <c r="B98">
        <v>16.899999999999999</v>
      </c>
    </row>
    <row r="99" spans="1:2" x14ac:dyDescent="0.3">
      <c r="A99">
        <v>197.6</v>
      </c>
      <c r="B99">
        <v>11.7</v>
      </c>
    </row>
    <row r="100" spans="1:2" x14ac:dyDescent="0.3">
      <c r="A100">
        <v>184.9</v>
      </c>
      <c r="B100">
        <v>15.5</v>
      </c>
    </row>
    <row r="101" spans="1:2" x14ac:dyDescent="0.3">
      <c r="A101">
        <v>289.7</v>
      </c>
      <c r="B101">
        <v>25.4</v>
      </c>
    </row>
    <row r="102" spans="1:2" x14ac:dyDescent="0.3">
      <c r="A102">
        <v>135.19999999999999</v>
      </c>
      <c r="B102">
        <v>17.2</v>
      </c>
    </row>
    <row r="103" spans="1:2" x14ac:dyDescent="0.3">
      <c r="A103">
        <v>222.4</v>
      </c>
      <c r="B103">
        <v>11.7</v>
      </c>
    </row>
    <row r="104" spans="1:2" x14ac:dyDescent="0.3">
      <c r="A104">
        <v>296.39999999999998</v>
      </c>
      <c r="B104">
        <v>23.8</v>
      </c>
    </row>
    <row r="105" spans="1:2" x14ac:dyDescent="0.3">
      <c r="A105">
        <v>280.2</v>
      </c>
      <c r="B105">
        <v>14.8</v>
      </c>
    </row>
    <row r="106" spans="1:2" x14ac:dyDescent="0.3">
      <c r="A106">
        <v>187.9</v>
      </c>
      <c r="B106">
        <v>14.7</v>
      </c>
    </row>
    <row r="107" spans="1:2" x14ac:dyDescent="0.3">
      <c r="A107">
        <v>238.2</v>
      </c>
      <c r="B107">
        <v>20.7</v>
      </c>
    </row>
    <row r="108" spans="1:2" x14ac:dyDescent="0.3">
      <c r="A108">
        <v>137.9</v>
      </c>
      <c r="B108">
        <v>19.2</v>
      </c>
    </row>
    <row r="109" spans="1:2" x14ac:dyDescent="0.3">
      <c r="A109">
        <v>25</v>
      </c>
      <c r="B109">
        <v>7.2</v>
      </c>
    </row>
    <row r="110" spans="1:2" x14ac:dyDescent="0.3">
      <c r="A110">
        <v>90.4</v>
      </c>
      <c r="B110">
        <v>8.6999999999999993</v>
      </c>
    </row>
    <row r="111" spans="1:2" x14ac:dyDescent="0.3">
      <c r="A111">
        <v>13.1</v>
      </c>
      <c r="B111">
        <v>5.3</v>
      </c>
    </row>
    <row r="112" spans="1:2" x14ac:dyDescent="0.3">
      <c r="A112">
        <v>255.4</v>
      </c>
      <c r="B112">
        <v>19.8</v>
      </c>
    </row>
    <row r="113" spans="1:2" x14ac:dyDescent="0.3">
      <c r="A113">
        <v>225.8</v>
      </c>
      <c r="B113">
        <v>13.4</v>
      </c>
    </row>
    <row r="114" spans="1:2" x14ac:dyDescent="0.3">
      <c r="A114">
        <v>241.7</v>
      </c>
      <c r="B114">
        <v>21.8</v>
      </c>
    </row>
    <row r="115" spans="1:2" x14ac:dyDescent="0.3">
      <c r="A115">
        <v>175.7</v>
      </c>
      <c r="B115">
        <v>14.1</v>
      </c>
    </row>
    <row r="116" spans="1:2" x14ac:dyDescent="0.3">
      <c r="A116">
        <v>209.6</v>
      </c>
      <c r="B116">
        <v>15.9</v>
      </c>
    </row>
    <row r="117" spans="1:2" x14ac:dyDescent="0.3">
      <c r="A117">
        <v>78.2</v>
      </c>
      <c r="B117">
        <v>14.6</v>
      </c>
    </row>
    <row r="118" spans="1:2" x14ac:dyDescent="0.3">
      <c r="A118">
        <v>75.099999999999994</v>
      </c>
      <c r="B118">
        <v>12.6</v>
      </c>
    </row>
    <row r="119" spans="1:2" x14ac:dyDescent="0.3">
      <c r="A119">
        <v>139.19999999999999</v>
      </c>
      <c r="B119">
        <v>12.2</v>
      </c>
    </row>
    <row r="120" spans="1:2" x14ac:dyDescent="0.3">
      <c r="A120">
        <v>76.400000000000006</v>
      </c>
      <c r="B120">
        <v>9.4</v>
      </c>
    </row>
    <row r="121" spans="1:2" x14ac:dyDescent="0.3">
      <c r="A121">
        <v>125.7</v>
      </c>
      <c r="B121">
        <v>15.9</v>
      </c>
    </row>
    <row r="122" spans="1:2" x14ac:dyDescent="0.3">
      <c r="A122">
        <v>19.399999999999999</v>
      </c>
      <c r="B122">
        <v>6.6</v>
      </c>
    </row>
    <row r="123" spans="1:2" x14ac:dyDescent="0.3">
      <c r="A123">
        <v>141.30000000000001</v>
      </c>
      <c r="B123">
        <v>15.5</v>
      </c>
    </row>
    <row r="124" spans="1:2" x14ac:dyDescent="0.3">
      <c r="A124">
        <v>18.8</v>
      </c>
      <c r="B124">
        <v>7</v>
      </c>
    </row>
    <row r="125" spans="1:2" x14ac:dyDescent="0.3">
      <c r="A125">
        <v>224</v>
      </c>
      <c r="B125">
        <v>11.6</v>
      </c>
    </row>
    <row r="126" spans="1:2" x14ac:dyDescent="0.3">
      <c r="A126">
        <v>123.1</v>
      </c>
      <c r="B126">
        <v>15.2</v>
      </c>
    </row>
    <row r="127" spans="1:2" x14ac:dyDescent="0.3">
      <c r="A127">
        <v>229.5</v>
      </c>
      <c r="B127">
        <v>19.7</v>
      </c>
    </row>
    <row r="128" spans="1:2" x14ac:dyDescent="0.3">
      <c r="A128">
        <v>87.2</v>
      </c>
      <c r="B128">
        <v>10.6</v>
      </c>
    </row>
    <row r="129" spans="1:2" x14ac:dyDescent="0.3">
      <c r="A129">
        <v>7.8</v>
      </c>
      <c r="B129">
        <v>6.6</v>
      </c>
    </row>
    <row r="130" spans="1:2" x14ac:dyDescent="0.3">
      <c r="A130">
        <v>80.2</v>
      </c>
      <c r="B130">
        <v>8.8000000000000007</v>
      </c>
    </row>
    <row r="131" spans="1:2" x14ac:dyDescent="0.3">
      <c r="A131">
        <v>220.3</v>
      </c>
      <c r="B131">
        <v>24.7</v>
      </c>
    </row>
    <row r="132" spans="1:2" x14ac:dyDescent="0.3">
      <c r="A132">
        <v>59.6</v>
      </c>
      <c r="B132">
        <v>9.6999999999999993</v>
      </c>
    </row>
    <row r="133" spans="1:2" x14ac:dyDescent="0.3">
      <c r="A133">
        <v>0.7</v>
      </c>
      <c r="B133">
        <v>1.6</v>
      </c>
    </row>
    <row r="134" spans="1:2" x14ac:dyDescent="0.3">
      <c r="A134">
        <v>265.2</v>
      </c>
      <c r="B134">
        <v>12.7</v>
      </c>
    </row>
    <row r="135" spans="1:2" x14ac:dyDescent="0.3">
      <c r="A135">
        <v>8.4</v>
      </c>
      <c r="B135">
        <v>5.7</v>
      </c>
    </row>
    <row r="136" spans="1:2" x14ac:dyDescent="0.3">
      <c r="A136">
        <v>219.8</v>
      </c>
      <c r="B136">
        <v>19.600000000000001</v>
      </c>
    </row>
    <row r="137" spans="1:2" x14ac:dyDescent="0.3">
      <c r="A137">
        <v>36.9</v>
      </c>
      <c r="B137">
        <v>10.8</v>
      </c>
    </row>
    <row r="138" spans="1:2" x14ac:dyDescent="0.3">
      <c r="A138">
        <v>48.3</v>
      </c>
      <c r="B138">
        <v>11.6</v>
      </c>
    </row>
    <row r="139" spans="1:2" x14ac:dyDescent="0.3">
      <c r="A139">
        <v>25.6</v>
      </c>
      <c r="B139">
        <v>9.5</v>
      </c>
    </row>
    <row r="140" spans="1:2" x14ac:dyDescent="0.3">
      <c r="A140">
        <v>273.7</v>
      </c>
      <c r="B140">
        <v>20.8</v>
      </c>
    </row>
    <row r="141" spans="1:2" x14ac:dyDescent="0.3">
      <c r="A141">
        <v>43</v>
      </c>
      <c r="B141">
        <v>9.6</v>
      </c>
    </row>
    <row r="142" spans="1:2" x14ac:dyDescent="0.3">
      <c r="A142">
        <v>184.9</v>
      </c>
      <c r="B142">
        <v>20.7</v>
      </c>
    </row>
    <row r="143" spans="1:2" x14ac:dyDescent="0.3">
      <c r="A143">
        <v>73.400000000000006</v>
      </c>
      <c r="B143">
        <v>10.9</v>
      </c>
    </row>
    <row r="144" spans="1:2" x14ac:dyDescent="0.3">
      <c r="A144">
        <v>193.7</v>
      </c>
      <c r="B144">
        <v>19.2</v>
      </c>
    </row>
    <row r="145" spans="1:2" x14ac:dyDescent="0.3">
      <c r="A145">
        <v>220.5</v>
      </c>
      <c r="B145">
        <v>20.100000000000001</v>
      </c>
    </row>
    <row r="146" spans="1:2" x14ac:dyDescent="0.3">
      <c r="A146">
        <v>104.6</v>
      </c>
      <c r="B146">
        <v>10.4</v>
      </c>
    </row>
    <row r="147" spans="1:2" x14ac:dyDescent="0.3">
      <c r="A147">
        <v>96.2</v>
      </c>
      <c r="B147">
        <v>11.4</v>
      </c>
    </row>
    <row r="148" spans="1:2" x14ac:dyDescent="0.3">
      <c r="A148">
        <v>140.30000000000001</v>
      </c>
      <c r="B148">
        <v>10.3</v>
      </c>
    </row>
    <row r="149" spans="1:2" x14ac:dyDescent="0.3">
      <c r="A149">
        <v>240.1</v>
      </c>
      <c r="B149">
        <v>13.2</v>
      </c>
    </row>
    <row r="150" spans="1:2" x14ac:dyDescent="0.3">
      <c r="A150">
        <v>243.2</v>
      </c>
      <c r="B150">
        <v>25.4</v>
      </c>
    </row>
    <row r="151" spans="1:2" x14ac:dyDescent="0.3">
      <c r="A151">
        <v>38</v>
      </c>
      <c r="B151">
        <v>10.9</v>
      </c>
    </row>
    <row r="152" spans="1:2" x14ac:dyDescent="0.3">
      <c r="A152">
        <v>44.7</v>
      </c>
      <c r="B152">
        <v>10.1</v>
      </c>
    </row>
    <row r="153" spans="1:2" x14ac:dyDescent="0.3">
      <c r="A153">
        <v>280.7</v>
      </c>
      <c r="B153">
        <v>16.100000000000001</v>
      </c>
    </row>
    <row r="154" spans="1:2" x14ac:dyDescent="0.3">
      <c r="A154">
        <v>121</v>
      </c>
      <c r="B154">
        <v>11.6</v>
      </c>
    </row>
    <row r="155" spans="1:2" x14ac:dyDescent="0.3">
      <c r="A155">
        <v>197.6</v>
      </c>
      <c r="B155">
        <v>16.600000000000001</v>
      </c>
    </row>
    <row r="156" spans="1:2" x14ac:dyDescent="0.3">
      <c r="A156">
        <v>171.3</v>
      </c>
      <c r="B156">
        <v>19</v>
      </c>
    </row>
    <row r="157" spans="1:2" x14ac:dyDescent="0.3">
      <c r="A157">
        <v>187.8</v>
      </c>
      <c r="B157">
        <v>15.6</v>
      </c>
    </row>
    <row r="158" spans="1:2" x14ac:dyDescent="0.3">
      <c r="A158">
        <v>4.0999999999999996</v>
      </c>
      <c r="B158">
        <v>3.2</v>
      </c>
    </row>
    <row r="159" spans="1:2" x14ac:dyDescent="0.3">
      <c r="A159">
        <v>93.9</v>
      </c>
      <c r="B159">
        <v>15.3</v>
      </c>
    </row>
    <row r="160" spans="1:2" x14ac:dyDescent="0.3">
      <c r="A160">
        <v>149.80000000000001</v>
      </c>
      <c r="B160">
        <v>10.1</v>
      </c>
    </row>
    <row r="161" spans="1:9" x14ac:dyDescent="0.3">
      <c r="A161">
        <v>11.7</v>
      </c>
      <c r="B161">
        <v>7.3</v>
      </c>
    </row>
    <row r="162" spans="1:9" x14ac:dyDescent="0.3">
      <c r="A162">
        <v>131.69999999999999</v>
      </c>
      <c r="B162">
        <v>12.9</v>
      </c>
    </row>
    <row r="163" spans="1:9" x14ac:dyDescent="0.3">
      <c r="A163">
        <v>172.5</v>
      </c>
      <c r="B163">
        <v>14.4</v>
      </c>
    </row>
    <row r="164" spans="1:9" x14ac:dyDescent="0.3">
      <c r="A164">
        <v>85.7</v>
      </c>
      <c r="B164">
        <v>13.3</v>
      </c>
    </row>
    <row r="165" spans="1:9" x14ac:dyDescent="0.3">
      <c r="A165">
        <v>188.4</v>
      </c>
      <c r="B165">
        <v>14.9</v>
      </c>
      <c r="D165" t="s">
        <v>45</v>
      </c>
    </row>
    <row r="166" spans="1:9" ht="15" thickBot="1" x14ac:dyDescent="0.35">
      <c r="A166">
        <v>163.5</v>
      </c>
      <c r="B166">
        <v>18</v>
      </c>
    </row>
    <row r="167" spans="1:9" x14ac:dyDescent="0.3">
      <c r="A167">
        <v>117.2</v>
      </c>
      <c r="B167">
        <v>11.9</v>
      </c>
      <c r="D167" s="8" t="s">
        <v>46</v>
      </c>
      <c r="E167" s="8"/>
    </row>
    <row r="168" spans="1:9" x14ac:dyDescent="0.3">
      <c r="A168">
        <v>234.5</v>
      </c>
      <c r="B168">
        <v>11.9</v>
      </c>
      <c r="D168" s="5" t="s">
        <v>47</v>
      </c>
      <c r="E168" s="5">
        <v>0.78222442486160626</v>
      </c>
    </row>
    <row r="169" spans="1:9" x14ac:dyDescent="0.3">
      <c r="A169">
        <v>17.899999999999999</v>
      </c>
      <c r="B169">
        <v>8</v>
      </c>
      <c r="D169" s="5" t="s">
        <v>48</v>
      </c>
      <c r="E169" s="5">
        <v>0.61187505085007066</v>
      </c>
    </row>
    <row r="170" spans="1:9" x14ac:dyDescent="0.3">
      <c r="A170">
        <v>206.8</v>
      </c>
      <c r="B170">
        <v>12.2</v>
      </c>
      <c r="D170" s="5" t="s">
        <v>49</v>
      </c>
      <c r="E170" s="5">
        <v>0.60991482383416196</v>
      </c>
    </row>
    <row r="171" spans="1:9" x14ac:dyDescent="0.3">
      <c r="A171">
        <v>215.4</v>
      </c>
      <c r="B171">
        <v>17.100000000000001</v>
      </c>
      <c r="D171" s="5" t="s">
        <v>50</v>
      </c>
      <c r="E171" s="5">
        <v>3.2586563686504633</v>
      </c>
    </row>
    <row r="172" spans="1:9" ht="15" thickBot="1" x14ac:dyDescent="0.35">
      <c r="A172">
        <v>284.3</v>
      </c>
      <c r="B172">
        <v>15</v>
      </c>
      <c r="D172" s="6" t="s">
        <v>51</v>
      </c>
      <c r="E172" s="6">
        <v>200</v>
      </c>
    </row>
    <row r="173" spans="1:9" x14ac:dyDescent="0.3">
      <c r="A173">
        <v>50</v>
      </c>
      <c r="B173">
        <v>8.4</v>
      </c>
    </row>
    <row r="174" spans="1:9" ht="15" thickBot="1" x14ac:dyDescent="0.35">
      <c r="A174">
        <v>164.5</v>
      </c>
      <c r="B174">
        <v>14.5</v>
      </c>
      <c r="D174" t="s">
        <v>52</v>
      </c>
    </row>
    <row r="175" spans="1:9" x14ac:dyDescent="0.3">
      <c r="A175">
        <v>19.600000000000001</v>
      </c>
      <c r="B175">
        <v>7.6</v>
      </c>
      <c r="D175" s="7"/>
      <c r="E175" s="7" t="s">
        <v>56</v>
      </c>
      <c r="F175" s="7" t="s">
        <v>57</v>
      </c>
      <c r="G175" s="7" t="s">
        <v>58</v>
      </c>
      <c r="H175" s="7" t="s">
        <v>59</v>
      </c>
      <c r="I175" s="7" t="s">
        <v>60</v>
      </c>
    </row>
    <row r="176" spans="1:9" x14ac:dyDescent="0.3">
      <c r="A176">
        <v>168.4</v>
      </c>
      <c r="B176">
        <v>11.7</v>
      </c>
      <c r="D176" s="5" t="s">
        <v>53</v>
      </c>
      <c r="E176" s="5">
        <v>1</v>
      </c>
      <c r="F176" s="5">
        <v>3314.6181668686454</v>
      </c>
      <c r="G176" s="5">
        <v>3314.6181668686454</v>
      </c>
      <c r="H176" s="5">
        <v>312.14499437271246</v>
      </c>
      <c r="I176" s="5">
        <v>1.4673897001948028E-42</v>
      </c>
    </row>
    <row r="177" spans="1:12" x14ac:dyDescent="0.3">
      <c r="A177">
        <v>222.4</v>
      </c>
      <c r="B177">
        <v>11.5</v>
      </c>
      <c r="D177" s="5" t="s">
        <v>54</v>
      </c>
      <c r="E177" s="5">
        <v>198</v>
      </c>
      <c r="F177" s="5">
        <v>2102.5305831313522</v>
      </c>
      <c r="G177" s="5">
        <v>10.618841328946223</v>
      </c>
      <c r="H177" s="5"/>
      <c r="I177" s="5"/>
    </row>
    <row r="178" spans="1:12" ht="15" thickBot="1" x14ac:dyDescent="0.35">
      <c r="A178">
        <v>276.89999999999998</v>
      </c>
      <c r="B178">
        <v>27</v>
      </c>
      <c r="D178" s="6" t="s">
        <v>55</v>
      </c>
      <c r="E178" s="6">
        <v>199</v>
      </c>
      <c r="F178" s="6">
        <v>5417.1487499999976</v>
      </c>
      <c r="G178" s="6"/>
      <c r="H178" s="6"/>
      <c r="I178" s="6"/>
    </row>
    <row r="179" spans="1:12" ht="15" thickBot="1" x14ac:dyDescent="0.35">
      <c r="A179">
        <v>248.4</v>
      </c>
      <c r="B179">
        <v>20.2</v>
      </c>
    </row>
    <row r="180" spans="1:12" x14ac:dyDescent="0.3">
      <c r="A180">
        <v>170.2</v>
      </c>
      <c r="B180">
        <v>11.7</v>
      </c>
      <c r="D180" s="7"/>
      <c r="E180" s="7" t="s">
        <v>61</v>
      </c>
      <c r="F180" s="7" t="s">
        <v>50</v>
      </c>
      <c r="G180" s="7" t="s">
        <v>62</v>
      </c>
      <c r="H180" s="7" t="s">
        <v>63</v>
      </c>
      <c r="I180" s="7" t="s">
        <v>64</v>
      </c>
      <c r="J180" s="7" t="s">
        <v>65</v>
      </c>
      <c r="K180" s="7" t="s">
        <v>86</v>
      </c>
      <c r="L180" s="7" t="s">
        <v>87</v>
      </c>
    </row>
    <row r="181" spans="1:12" x14ac:dyDescent="0.3">
      <c r="A181">
        <v>276.7</v>
      </c>
      <c r="B181">
        <v>11.8</v>
      </c>
      <c r="D181" s="5" t="s">
        <v>10</v>
      </c>
      <c r="E181" s="5">
        <v>7.032593549127701</v>
      </c>
      <c r="F181" s="5">
        <v>0.4578429402734786</v>
      </c>
      <c r="G181" s="5">
        <v>15.360275174117557</v>
      </c>
      <c r="H181" s="5">
        <v>1.4063004765084502E-35</v>
      </c>
      <c r="I181" s="5">
        <v>6.1297192688044362</v>
      </c>
      <c r="J181" s="5">
        <v>7.9354678294509657</v>
      </c>
      <c r="K181" s="5">
        <v>6.1297192688044362</v>
      </c>
      <c r="L181" s="5">
        <v>7.9354678294509657</v>
      </c>
    </row>
    <row r="182" spans="1:12" ht="15" thickBot="1" x14ac:dyDescent="0.35">
      <c r="A182">
        <v>165.6</v>
      </c>
      <c r="B182">
        <v>12.6</v>
      </c>
      <c r="D182" s="6" t="s">
        <v>88</v>
      </c>
      <c r="E182" s="6">
        <v>4.7536640433019722E-2</v>
      </c>
      <c r="F182" s="6">
        <v>2.6906071877968712E-3</v>
      </c>
      <c r="G182" s="6">
        <v>17.667625600875532</v>
      </c>
      <c r="H182" s="6">
        <v>1.4673897001948028E-42</v>
      </c>
      <c r="I182" s="6">
        <v>4.2230716032692295E-2</v>
      </c>
      <c r="J182" s="6">
        <v>5.284256483334715E-2</v>
      </c>
      <c r="K182" s="6">
        <v>4.2230716032692295E-2</v>
      </c>
      <c r="L182" s="6">
        <v>5.284256483334715E-2</v>
      </c>
    </row>
    <row r="183" spans="1:12" x14ac:dyDescent="0.3">
      <c r="A183">
        <v>156.6</v>
      </c>
      <c r="B183">
        <v>10.5</v>
      </c>
    </row>
    <row r="184" spans="1:12" x14ac:dyDescent="0.3">
      <c r="A184">
        <v>218.5</v>
      </c>
      <c r="B184">
        <v>12.2</v>
      </c>
    </row>
    <row r="185" spans="1:12" x14ac:dyDescent="0.3">
      <c r="A185">
        <v>56.2</v>
      </c>
      <c r="B185">
        <v>8.6999999999999993</v>
      </c>
    </row>
    <row r="186" spans="1:12" x14ac:dyDescent="0.3">
      <c r="A186">
        <v>287.60000000000002</v>
      </c>
      <c r="B186">
        <v>26.2</v>
      </c>
    </row>
    <row r="187" spans="1:12" x14ac:dyDescent="0.3">
      <c r="A187">
        <v>253.8</v>
      </c>
      <c r="B187">
        <v>17.600000000000001</v>
      </c>
    </row>
    <row r="188" spans="1:12" x14ac:dyDescent="0.3">
      <c r="A188">
        <v>205</v>
      </c>
      <c r="B188">
        <v>22.6</v>
      </c>
    </row>
    <row r="189" spans="1:12" x14ac:dyDescent="0.3">
      <c r="A189">
        <v>139.5</v>
      </c>
      <c r="B189">
        <v>10.3</v>
      </c>
    </row>
    <row r="190" spans="1:12" x14ac:dyDescent="0.3">
      <c r="A190">
        <v>191.1</v>
      </c>
      <c r="B190">
        <v>17.3</v>
      </c>
    </row>
    <row r="191" spans="1:12" x14ac:dyDescent="0.3">
      <c r="A191">
        <v>286</v>
      </c>
      <c r="B191">
        <v>15.9</v>
      </c>
    </row>
    <row r="192" spans="1:12" x14ac:dyDescent="0.3">
      <c r="A192">
        <v>18.7</v>
      </c>
      <c r="B192">
        <v>6.7</v>
      </c>
    </row>
    <row r="193" spans="1:2" x14ac:dyDescent="0.3">
      <c r="A193">
        <v>39.5</v>
      </c>
      <c r="B193">
        <v>10.8</v>
      </c>
    </row>
    <row r="194" spans="1:2" x14ac:dyDescent="0.3">
      <c r="A194">
        <v>75.5</v>
      </c>
      <c r="B194">
        <v>9.9</v>
      </c>
    </row>
    <row r="195" spans="1:2" x14ac:dyDescent="0.3">
      <c r="A195">
        <v>17.2</v>
      </c>
      <c r="B195">
        <v>5.9</v>
      </c>
    </row>
    <row r="196" spans="1:2" x14ac:dyDescent="0.3">
      <c r="A196">
        <v>166.8</v>
      </c>
      <c r="B196">
        <v>19.600000000000001</v>
      </c>
    </row>
    <row r="197" spans="1:2" x14ac:dyDescent="0.3">
      <c r="A197">
        <v>149.69999999999999</v>
      </c>
      <c r="B197">
        <v>17.3</v>
      </c>
    </row>
    <row r="198" spans="1:2" x14ac:dyDescent="0.3">
      <c r="A198">
        <v>38.200000000000003</v>
      </c>
      <c r="B198">
        <v>7.6</v>
      </c>
    </row>
    <row r="199" spans="1:2" x14ac:dyDescent="0.3">
      <c r="A199">
        <v>94.2</v>
      </c>
      <c r="B199">
        <v>9.6999999999999993</v>
      </c>
    </row>
    <row r="200" spans="1:2" x14ac:dyDescent="0.3">
      <c r="A200">
        <v>177</v>
      </c>
      <c r="B200">
        <v>12.8</v>
      </c>
    </row>
    <row r="201" spans="1:2" x14ac:dyDescent="0.3">
      <c r="A201">
        <v>283.60000000000002</v>
      </c>
      <c r="B201">
        <v>25.5</v>
      </c>
    </row>
    <row r="202" spans="1:2" x14ac:dyDescent="0.3">
      <c r="A202">
        <v>232.1</v>
      </c>
      <c r="B202">
        <v>13.4</v>
      </c>
    </row>
  </sheetData>
  <pageMargins left="0.7" right="0.7" top="0.75" bottom="0.75" header="0.3" footer="0.3"/>
  <pageSetup orientation="portrait" horizontalDpi="4294967293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FA540-F789-428E-9E6E-2084513E2323}">
  <dimension ref="A1:AU251"/>
  <sheetViews>
    <sheetView topLeftCell="A226" workbookViewId="0">
      <selection activeCell="P5" sqref="P5"/>
    </sheetView>
  </sheetViews>
  <sheetFormatPr defaultRowHeight="14.4" x14ac:dyDescent="0.3"/>
  <cols>
    <col min="4" max="4" width="9.88671875" customWidth="1"/>
    <col min="6" max="6" width="18.6640625" bestFit="1" customWidth="1"/>
    <col min="7" max="7" width="11.77734375" bestFit="1" customWidth="1"/>
    <col min="11" max="11" width="20" customWidth="1"/>
    <col min="12" max="12" width="8.77734375" bestFit="1" customWidth="1"/>
    <col min="13" max="13" width="23.88671875" bestFit="1" customWidth="1"/>
    <col min="14" max="14" width="12.77734375" bestFit="1" customWidth="1"/>
    <col min="16" max="16" width="12" bestFit="1" customWidth="1"/>
    <col min="18" max="18" width="19.21875" customWidth="1"/>
  </cols>
  <sheetData>
    <row r="1" spans="2:47" x14ac:dyDescent="0.3">
      <c r="B1" t="s">
        <v>79</v>
      </c>
      <c r="C1" t="s">
        <v>80</v>
      </c>
      <c r="H1" t="s">
        <v>79</v>
      </c>
      <c r="J1" t="s">
        <v>23</v>
      </c>
      <c r="K1" t="s">
        <v>33</v>
      </c>
      <c r="L1" t="s">
        <v>26</v>
      </c>
      <c r="S1" t="s">
        <v>92</v>
      </c>
      <c r="T1" t="s">
        <v>93</v>
      </c>
      <c r="W1" t="s">
        <v>92</v>
      </c>
      <c r="X1" t="s">
        <v>95</v>
      </c>
      <c r="AI1" t="s">
        <v>148</v>
      </c>
      <c r="AR1" t="s">
        <v>79</v>
      </c>
      <c r="AS1" t="s">
        <v>14</v>
      </c>
      <c r="AT1" t="s">
        <v>79</v>
      </c>
    </row>
    <row r="2" spans="2:47" ht="24" customHeight="1" x14ac:dyDescent="0.3">
      <c r="B2" t="s">
        <v>75</v>
      </c>
      <c r="C2" t="s">
        <v>78</v>
      </c>
      <c r="D2" t="s">
        <v>0</v>
      </c>
      <c r="E2" t="s">
        <v>1</v>
      </c>
      <c r="F2" t="s">
        <v>2</v>
      </c>
      <c r="G2" t="s">
        <v>3</v>
      </c>
      <c r="H2" t="s">
        <v>75</v>
      </c>
      <c r="I2" t="s">
        <v>13</v>
      </c>
      <c r="J2" t="s">
        <v>24</v>
      </c>
      <c r="K2" t="s">
        <v>25</v>
      </c>
      <c r="L2" t="s">
        <v>27</v>
      </c>
      <c r="M2" t="s">
        <v>84</v>
      </c>
      <c r="S2" t="s">
        <v>75</v>
      </c>
      <c r="T2" t="s">
        <v>78</v>
      </c>
      <c r="U2" t="s">
        <v>146</v>
      </c>
      <c r="V2" t="s">
        <v>147</v>
      </c>
      <c r="W2" t="s">
        <v>75</v>
      </c>
      <c r="X2" t="s">
        <v>78</v>
      </c>
      <c r="Y2" t="s">
        <v>94</v>
      </c>
      <c r="AI2" t="s">
        <v>79</v>
      </c>
      <c r="AJ2" t="s">
        <v>78</v>
      </c>
      <c r="AK2" t="s">
        <v>79</v>
      </c>
      <c r="AL2" t="s">
        <v>149</v>
      </c>
      <c r="AM2" t="s">
        <v>79</v>
      </c>
      <c r="AN2" t="s">
        <v>150</v>
      </c>
      <c r="AR2" t="s">
        <v>75</v>
      </c>
      <c r="AS2" t="s">
        <v>111</v>
      </c>
      <c r="AT2" t="s">
        <v>75</v>
      </c>
      <c r="AU2" t="s">
        <v>112</v>
      </c>
    </row>
    <row r="3" spans="2:47" x14ac:dyDescent="0.3">
      <c r="B3">
        <v>230.1</v>
      </c>
      <c r="C3">
        <v>22.1</v>
      </c>
      <c r="D3">
        <f>B3-$B$204</f>
        <v>87.074213836478037</v>
      </c>
      <c r="E3">
        <f>C3-$C$204</f>
        <v>8.02830188679245</v>
      </c>
      <c r="F3">
        <f>D3*E3</f>
        <v>699.0580752343659</v>
      </c>
      <c r="G3">
        <f>D3^2</f>
        <v>7581.918715240703</v>
      </c>
      <c r="H3">
        <v>230.1</v>
      </c>
      <c r="I3">
        <f>$P$4+($P$3*B3)</f>
        <v>18.332213872787264</v>
      </c>
      <c r="J3">
        <f>C3-I3</f>
        <v>3.7677861272127373</v>
      </c>
      <c r="K3">
        <f>J3^2</f>
        <v>14.196212300416757</v>
      </c>
      <c r="L3">
        <f>C3-$C$204</f>
        <v>8.02830188679245</v>
      </c>
      <c r="M3">
        <f>L3^2</f>
        <v>64.453631185475217</v>
      </c>
      <c r="N3" t="s">
        <v>8</v>
      </c>
      <c r="O3" t="s">
        <v>82</v>
      </c>
      <c r="P3">
        <f>F203/G203</f>
        <v>4.8929706877179437E-2</v>
      </c>
      <c r="S3">
        <v>131.69999999999999</v>
      </c>
      <c r="T3">
        <f>$P$4+($P$3*S3)</f>
        <v>13.517530716072805</v>
      </c>
      <c r="W3">
        <v>131.69999999999999</v>
      </c>
      <c r="X3">
        <v>12.9</v>
      </c>
      <c r="Y3">
        <f>T3-X3</f>
        <v>0.61753071607280496</v>
      </c>
      <c r="AI3">
        <v>300</v>
      </c>
      <c r="AJ3">
        <f t="shared" ref="AJ3:AJ10" si="0">$P$4+($P$3*AI3)</f>
        <v>21.752400383502106</v>
      </c>
      <c r="AK3">
        <v>300</v>
      </c>
      <c r="AL3">
        <f>$P$5+($P$3*AI3)</f>
        <v>14.736079155852737</v>
      </c>
      <c r="AM3">
        <v>300</v>
      </c>
      <c r="AN3">
        <f>$P$6+($P$3*AI3)</f>
        <v>14.719604384209283</v>
      </c>
      <c r="AR3">
        <v>230.1</v>
      </c>
      <c r="AS3">
        <f>$P$4+($P$5*B3)</f>
        <v>20.22763635036646</v>
      </c>
      <c r="AT3">
        <v>230.1</v>
      </c>
      <c r="AU3">
        <f>$P$4+($P$6*B3)</f>
        <v>16.436791395208068</v>
      </c>
    </row>
    <row r="4" spans="2:47" x14ac:dyDescent="0.3">
      <c r="B4">
        <v>44.5</v>
      </c>
      <c r="C4">
        <v>10.4</v>
      </c>
      <c r="D4">
        <f t="shared" ref="D4:D67" si="1">B4-$B$204</f>
        <v>-98.525786163521957</v>
      </c>
      <c r="E4">
        <f t="shared" ref="E4:E67" si="2">C4-$C$204</f>
        <v>-3.671698113207551</v>
      </c>
      <c r="F4">
        <f t="shared" ref="F4:F67" si="3">D4*E4</f>
        <v>361.75694315889422</v>
      </c>
      <c r="G4">
        <f t="shared" ref="G4:G67" si="4">D4^2</f>
        <v>9707.3305391400554</v>
      </c>
      <c r="H4">
        <v>44.5</v>
      </c>
      <c r="I4">
        <f t="shared" ref="I4:I67" si="5">$P$4+($P$3*B4)</f>
        <v>9.2508602763827597</v>
      </c>
      <c r="J4">
        <f t="shared" ref="J4:J67" si="6">C4-I4</f>
        <v>1.1491397236172407</v>
      </c>
      <c r="K4">
        <f t="shared" ref="K4:K67" si="7">J4^2</f>
        <v>1.3205221043951083</v>
      </c>
      <c r="L4">
        <f t="shared" ref="L4:L67" si="8">C4-$C$204</f>
        <v>-3.671698113207551</v>
      </c>
      <c r="M4">
        <f t="shared" ref="M4:M67" si="9">L4^2</f>
        <v>13.481367034531891</v>
      </c>
      <c r="N4" t="s">
        <v>10</v>
      </c>
      <c r="O4" t="s">
        <v>83</v>
      </c>
      <c r="P4">
        <f>C204-(P3*B204)</f>
        <v>7.0734883203482752</v>
      </c>
      <c r="S4">
        <v>172.5</v>
      </c>
      <c r="T4">
        <f t="shared" ref="T4:T51" si="10">$P$4+($P$3*S4)</f>
        <v>15.513862756661728</v>
      </c>
      <c r="W4">
        <v>172.5</v>
      </c>
      <c r="X4">
        <v>14.4</v>
      </c>
      <c r="Y4">
        <f t="shared" ref="Y4:Y43" si="11">T4-X4</f>
        <v>1.1138627566617281</v>
      </c>
      <c r="AI4">
        <v>310</v>
      </c>
      <c r="AJ4">
        <f t="shared" si="0"/>
        <v>22.2416974522739</v>
      </c>
      <c r="AK4">
        <v>310</v>
      </c>
      <c r="AL4">
        <f t="shared" ref="AL4:AL10" si="12">$P$5+($P$3*AI4)</f>
        <v>15.225376224624531</v>
      </c>
      <c r="AM4">
        <v>310</v>
      </c>
      <c r="AN4">
        <f t="shared" ref="AN4:AN10" si="13">$P$6+($P$3*AI4)</f>
        <v>15.208901452981078</v>
      </c>
      <c r="AR4">
        <v>44.5</v>
      </c>
      <c r="AS4">
        <f t="shared" ref="AS4:AS67" si="14">$P$4+($P$5*B4)</f>
        <v>9.6174239454495769</v>
      </c>
      <c r="AT4">
        <v>44.5</v>
      </c>
      <c r="AU4">
        <f t="shared" ref="AU4:AU67" si="15">$P$4+($P$6*B4)</f>
        <v>8.8842966073159442</v>
      </c>
    </row>
    <row r="5" spans="2:47" x14ac:dyDescent="0.3">
      <c r="B5">
        <v>17.2</v>
      </c>
      <c r="C5">
        <v>9.3000000000000007</v>
      </c>
      <c r="D5">
        <f t="shared" si="1"/>
        <v>-125.82578616352195</v>
      </c>
      <c r="E5">
        <f t="shared" si="2"/>
        <v>-4.7716981132075507</v>
      </c>
      <c r="F5">
        <f t="shared" si="3"/>
        <v>600.40266642933443</v>
      </c>
      <c r="G5">
        <f t="shared" si="4"/>
        <v>15832.128463668352</v>
      </c>
      <c r="H5">
        <v>17.2</v>
      </c>
      <c r="I5">
        <f t="shared" si="5"/>
        <v>7.915079278635762</v>
      </c>
      <c r="J5">
        <f t="shared" si="6"/>
        <v>1.3849207213642387</v>
      </c>
      <c r="K5">
        <f t="shared" si="7"/>
        <v>1.9180054044640433</v>
      </c>
      <c r="L5">
        <f t="shared" si="8"/>
        <v>-4.7716981132075507</v>
      </c>
      <c r="M5">
        <f t="shared" si="9"/>
        <v>22.769102883588499</v>
      </c>
      <c r="O5" t="s">
        <v>109</v>
      </c>
      <c r="P5">
        <f>O42</f>
        <v>5.716709269890563E-2</v>
      </c>
      <c r="S5">
        <v>85.7</v>
      </c>
      <c r="T5">
        <f t="shared" si="10"/>
        <v>11.266764199722553</v>
      </c>
      <c r="W5">
        <v>85.7</v>
      </c>
      <c r="X5">
        <v>13.3</v>
      </c>
      <c r="Y5">
        <f t="shared" si="11"/>
        <v>-2.0332358002774473</v>
      </c>
      <c r="AI5">
        <v>320</v>
      </c>
      <c r="AJ5">
        <f t="shared" si="0"/>
        <v>22.730994521045695</v>
      </c>
      <c r="AK5">
        <v>320</v>
      </c>
      <c r="AL5">
        <f t="shared" si="12"/>
        <v>15.714673293396325</v>
      </c>
      <c r="AM5">
        <v>320</v>
      </c>
      <c r="AN5">
        <f t="shared" si="13"/>
        <v>15.698198521752872</v>
      </c>
      <c r="AR5">
        <v>17.2</v>
      </c>
      <c r="AS5">
        <f t="shared" si="14"/>
        <v>8.0567623147694523</v>
      </c>
      <c r="AT5">
        <v>17.2</v>
      </c>
      <c r="AU5">
        <f t="shared" si="15"/>
        <v>7.7733962425020708</v>
      </c>
    </row>
    <row r="6" spans="2:47" x14ac:dyDescent="0.3">
      <c r="B6">
        <v>151.5</v>
      </c>
      <c r="C6">
        <v>18.5</v>
      </c>
      <c r="D6">
        <f t="shared" si="1"/>
        <v>8.474213836478043</v>
      </c>
      <c r="E6">
        <f t="shared" si="2"/>
        <v>4.4283018867924486</v>
      </c>
      <c r="F6">
        <f t="shared" si="3"/>
        <v>37.52637712115839</v>
      </c>
      <c r="G6">
        <f t="shared" si="4"/>
        <v>71.812300146355909</v>
      </c>
      <c r="H6">
        <v>151.5</v>
      </c>
      <c r="I6">
        <f t="shared" si="5"/>
        <v>14.48633891224096</v>
      </c>
      <c r="J6">
        <f t="shared" si="6"/>
        <v>4.01366108775904</v>
      </c>
      <c r="K6">
        <f t="shared" si="7"/>
        <v>16.109475327391081</v>
      </c>
      <c r="L6">
        <f t="shared" si="8"/>
        <v>4.4283018867924486</v>
      </c>
      <c r="M6">
        <f t="shared" si="9"/>
        <v>19.609857600569562</v>
      </c>
      <c r="O6" t="s">
        <v>110</v>
      </c>
      <c r="P6">
        <f>O43</f>
        <v>4.0692321055453243E-2</v>
      </c>
      <c r="S6">
        <v>188.4</v>
      </c>
      <c r="T6">
        <f t="shared" si="10"/>
        <v>16.291845096008881</v>
      </c>
      <c r="W6">
        <v>188.4</v>
      </c>
      <c r="X6">
        <v>14.9</v>
      </c>
      <c r="Y6">
        <f t="shared" si="11"/>
        <v>1.3918450960088808</v>
      </c>
      <c r="AI6">
        <v>330</v>
      </c>
      <c r="AJ6">
        <f t="shared" si="0"/>
        <v>23.220291589817489</v>
      </c>
      <c r="AK6">
        <v>330</v>
      </c>
      <c r="AL6">
        <f t="shared" si="12"/>
        <v>16.203970362168118</v>
      </c>
      <c r="AM6">
        <v>330</v>
      </c>
      <c r="AN6">
        <f t="shared" si="13"/>
        <v>16.187495590524666</v>
      </c>
      <c r="AR6">
        <v>151.5</v>
      </c>
      <c r="AS6">
        <f t="shared" si="14"/>
        <v>15.734302864232479</v>
      </c>
      <c r="AT6">
        <v>151.5</v>
      </c>
      <c r="AU6">
        <f t="shared" si="15"/>
        <v>13.238374960249441</v>
      </c>
    </row>
    <row r="7" spans="2:47" x14ac:dyDescent="0.3">
      <c r="B7">
        <v>180.8</v>
      </c>
      <c r="C7">
        <v>12.9</v>
      </c>
      <c r="D7">
        <f t="shared" si="1"/>
        <v>37.774213836478054</v>
      </c>
      <c r="E7">
        <f t="shared" si="2"/>
        <v>-1.171698113207551</v>
      </c>
      <c r="F7">
        <f t="shared" si="3"/>
        <v>-44.259975080099906</v>
      </c>
      <c r="G7">
        <f t="shared" si="4"/>
        <v>1426.8912309639702</v>
      </c>
      <c r="H7">
        <v>180.8</v>
      </c>
      <c r="I7">
        <f t="shared" si="5"/>
        <v>15.919979323742318</v>
      </c>
      <c r="J7">
        <f t="shared" si="6"/>
        <v>-3.0199793237423176</v>
      </c>
      <c r="K7">
        <f t="shared" si="7"/>
        <v>9.1202751158311059</v>
      </c>
      <c r="L7">
        <f t="shared" si="8"/>
        <v>-1.171698113207551</v>
      </c>
      <c r="M7">
        <f t="shared" si="9"/>
        <v>1.372876468494135</v>
      </c>
      <c r="N7" t="s">
        <v>17</v>
      </c>
      <c r="S7">
        <v>163.5</v>
      </c>
      <c r="T7">
        <f t="shared" si="10"/>
        <v>15.073495394767113</v>
      </c>
      <c r="W7">
        <v>163.5</v>
      </c>
      <c r="X7">
        <v>18</v>
      </c>
      <c r="Y7">
        <f t="shared" si="11"/>
        <v>-2.9265046052328874</v>
      </c>
      <c r="AI7">
        <v>305</v>
      </c>
      <c r="AJ7">
        <f t="shared" si="0"/>
        <v>21.997048917888002</v>
      </c>
      <c r="AK7">
        <v>305</v>
      </c>
      <c r="AL7">
        <f t="shared" si="12"/>
        <v>14.980727690238634</v>
      </c>
      <c r="AM7">
        <v>305</v>
      </c>
      <c r="AN7">
        <f t="shared" si="13"/>
        <v>14.96425291859518</v>
      </c>
      <c r="AR7">
        <v>180.8</v>
      </c>
      <c r="AS7">
        <f t="shared" si="14"/>
        <v>17.409298680310414</v>
      </c>
      <c r="AT7">
        <v>180.8</v>
      </c>
      <c r="AU7">
        <f t="shared" si="15"/>
        <v>14.430659967174222</v>
      </c>
    </row>
    <row r="8" spans="2:47" x14ac:dyDescent="0.3">
      <c r="B8">
        <v>8.6999999999999993</v>
      </c>
      <c r="C8">
        <v>7.2</v>
      </c>
      <c r="D8">
        <f t="shared" si="1"/>
        <v>-134.32578616352197</v>
      </c>
      <c r="E8">
        <f t="shared" si="2"/>
        <v>-6.8716981132075512</v>
      </c>
      <c r="F8">
        <f t="shared" si="3"/>
        <v>923.04625133499485</v>
      </c>
      <c r="G8">
        <f t="shared" si="4"/>
        <v>18043.416828448229</v>
      </c>
      <c r="H8">
        <v>8.6999999999999993</v>
      </c>
      <c r="I8">
        <f t="shared" si="5"/>
        <v>7.4991767701797363</v>
      </c>
      <c r="J8">
        <f t="shared" si="6"/>
        <v>-0.2991767701797361</v>
      </c>
      <c r="K8">
        <f t="shared" si="7"/>
        <v>8.9506739815178635E-2</v>
      </c>
      <c r="L8">
        <f t="shared" si="8"/>
        <v>-6.8716981132075512</v>
      </c>
      <c r="M8">
        <f t="shared" si="9"/>
        <v>47.220234959060221</v>
      </c>
      <c r="N8" t="s">
        <v>18</v>
      </c>
      <c r="S8">
        <v>117.2</v>
      </c>
      <c r="T8">
        <f t="shared" si="10"/>
        <v>12.808049966353705</v>
      </c>
      <c r="W8">
        <v>117.2</v>
      </c>
      <c r="X8">
        <v>11.9</v>
      </c>
      <c r="Y8">
        <f t="shared" si="11"/>
        <v>0.90804996635370472</v>
      </c>
      <c r="AI8">
        <v>311</v>
      </c>
      <c r="AJ8">
        <f t="shared" si="0"/>
        <v>22.290627159151079</v>
      </c>
      <c r="AK8">
        <v>311</v>
      </c>
      <c r="AL8">
        <f t="shared" si="12"/>
        <v>15.274305931501711</v>
      </c>
      <c r="AM8">
        <v>311</v>
      </c>
      <c r="AN8">
        <f t="shared" si="13"/>
        <v>15.257831159858258</v>
      </c>
      <c r="AR8">
        <v>8.6999999999999993</v>
      </c>
      <c r="AS8">
        <f t="shared" si="14"/>
        <v>7.5708420268287542</v>
      </c>
      <c r="AT8">
        <v>8.6999999999999993</v>
      </c>
      <c r="AU8">
        <f t="shared" si="15"/>
        <v>7.4275115135307184</v>
      </c>
    </row>
    <row r="9" spans="2:47" x14ac:dyDescent="0.3">
      <c r="B9">
        <v>57.5</v>
      </c>
      <c r="C9">
        <v>11.8</v>
      </c>
      <c r="D9">
        <f t="shared" si="1"/>
        <v>-85.525786163521957</v>
      </c>
      <c r="E9">
        <f t="shared" si="2"/>
        <v>-2.2716981132075507</v>
      </c>
      <c r="F9">
        <f t="shared" si="3"/>
        <v>194.28876705826528</v>
      </c>
      <c r="G9">
        <f t="shared" si="4"/>
        <v>7314.6600988884838</v>
      </c>
      <c r="H9">
        <v>57.5</v>
      </c>
      <c r="I9">
        <f t="shared" si="5"/>
        <v>9.8869464657860924</v>
      </c>
      <c r="J9">
        <f t="shared" si="6"/>
        <v>1.9130535342139083</v>
      </c>
      <c r="K9">
        <f t="shared" si="7"/>
        <v>3.6597738247683251</v>
      </c>
      <c r="L9">
        <f t="shared" si="8"/>
        <v>-2.2716981132075507</v>
      </c>
      <c r="M9">
        <f t="shared" si="9"/>
        <v>5.1606123175507452</v>
      </c>
      <c r="N9" t="s">
        <v>19</v>
      </c>
      <c r="O9" s="3" t="s">
        <v>20</v>
      </c>
      <c r="P9" t="s">
        <v>21</v>
      </c>
      <c r="S9">
        <v>234.5</v>
      </c>
      <c r="T9">
        <f t="shared" si="10"/>
        <v>18.547504583046852</v>
      </c>
      <c r="W9">
        <v>234.5</v>
      </c>
      <c r="X9">
        <v>11.9</v>
      </c>
      <c r="Y9">
        <f t="shared" si="11"/>
        <v>6.6475045830468513</v>
      </c>
      <c r="AI9">
        <v>315</v>
      </c>
      <c r="AJ9">
        <f t="shared" si="0"/>
        <v>22.486345986659799</v>
      </c>
      <c r="AK9">
        <v>315</v>
      </c>
      <c r="AL9">
        <f t="shared" si="12"/>
        <v>15.470024759010428</v>
      </c>
      <c r="AM9">
        <v>315</v>
      </c>
      <c r="AN9">
        <f t="shared" si="13"/>
        <v>15.453549987366975</v>
      </c>
      <c r="AR9">
        <v>57.5</v>
      </c>
      <c r="AS9">
        <f t="shared" si="14"/>
        <v>10.360596150535349</v>
      </c>
      <c r="AT9">
        <v>57.5</v>
      </c>
      <c r="AU9">
        <f t="shared" si="15"/>
        <v>9.4132967810368378</v>
      </c>
    </row>
    <row r="10" spans="2:47" x14ac:dyDescent="0.3">
      <c r="B10">
        <v>120.2</v>
      </c>
      <c r="C10">
        <v>13.2</v>
      </c>
      <c r="D10">
        <f t="shared" si="1"/>
        <v>-22.825786163521954</v>
      </c>
      <c r="E10">
        <f t="shared" si="2"/>
        <v>-0.87169811320755208</v>
      </c>
      <c r="F10">
        <f t="shared" si="3"/>
        <v>19.897194731221138</v>
      </c>
      <c r="G10">
        <f t="shared" si="4"/>
        <v>521.01651398283025</v>
      </c>
      <c r="H10">
        <v>120.2</v>
      </c>
      <c r="I10">
        <f t="shared" si="5"/>
        <v>12.954839086985244</v>
      </c>
      <c r="J10">
        <f t="shared" si="6"/>
        <v>0.24516091301475562</v>
      </c>
      <c r="K10">
        <f t="shared" si="7"/>
        <v>6.0103873270228571E-2</v>
      </c>
      <c r="L10">
        <f t="shared" si="8"/>
        <v>-0.87169811320755208</v>
      </c>
      <c r="M10">
        <f t="shared" si="9"/>
        <v>0.75985760056960627</v>
      </c>
      <c r="P10" t="s">
        <v>30</v>
      </c>
      <c r="Q10" t="s">
        <v>85</v>
      </c>
      <c r="S10">
        <v>17.899999999999999</v>
      </c>
      <c r="T10">
        <f t="shared" si="10"/>
        <v>7.9493300734497874</v>
      </c>
      <c r="W10">
        <v>17.899999999999999</v>
      </c>
      <c r="X10">
        <v>8</v>
      </c>
      <c r="Y10">
        <f t="shared" si="11"/>
        <v>-5.0669926550212629E-2</v>
      </c>
      <c r="AI10">
        <v>312</v>
      </c>
      <c r="AJ10">
        <f t="shared" si="0"/>
        <v>22.339556866028261</v>
      </c>
      <c r="AK10">
        <v>312</v>
      </c>
      <c r="AL10">
        <f t="shared" si="12"/>
        <v>15.32323563837889</v>
      </c>
      <c r="AM10">
        <v>312</v>
      </c>
      <c r="AN10">
        <f t="shared" si="13"/>
        <v>15.306760866735436</v>
      </c>
      <c r="AR10">
        <v>120.2</v>
      </c>
      <c r="AS10">
        <f t="shared" si="14"/>
        <v>13.944972862756732</v>
      </c>
      <c r="AT10">
        <v>120.2</v>
      </c>
      <c r="AU10">
        <f t="shared" si="15"/>
        <v>11.964705311213756</v>
      </c>
    </row>
    <row r="11" spans="2:47" x14ac:dyDescent="0.3">
      <c r="B11">
        <v>8.6</v>
      </c>
      <c r="C11">
        <v>4.8</v>
      </c>
      <c r="D11">
        <f t="shared" si="1"/>
        <v>-134.42578616352196</v>
      </c>
      <c r="E11">
        <f t="shared" si="2"/>
        <v>-9.2716981132075524</v>
      </c>
      <c r="F11">
        <f t="shared" si="3"/>
        <v>1246.3553079387684</v>
      </c>
      <c r="G11">
        <f t="shared" si="4"/>
        <v>18070.291985680931</v>
      </c>
      <c r="H11">
        <v>8.6</v>
      </c>
      <c r="I11">
        <f t="shared" si="5"/>
        <v>7.4942837994920186</v>
      </c>
      <c r="J11">
        <f t="shared" si="6"/>
        <v>-2.6942837994920188</v>
      </c>
      <c r="K11">
        <f t="shared" si="7"/>
        <v>7.259165192205149</v>
      </c>
      <c r="L11">
        <f t="shared" si="8"/>
        <v>-9.2716981132075524</v>
      </c>
      <c r="M11">
        <f t="shared" si="9"/>
        <v>85.964385902456485</v>
      </c>
      <c r="P11" t="s">
        <v>30</v>
      </c>
      <c r="Q11">
        <f>M203-K203</f>
        <v>2794.6474150535278</v>
      </c>
      <c r="S11">
        <v>206.8</v>
      </c>
      <c r="T11">
        <f t="shared" si="10"/>
        <v>17.192151702548983</v>
      </c>
      <c r="W11">
        <v>206.8</v>
      </c>
      <c r="X11">
        <v>12.2</v>
      </c>
      <c r="Y11">
        <f t="shared" si="11"/>
        <v>4.9921517025489841</v>
      </c>
      <c r="AR11">
        <v>8.6</v>
      </c>
      <c r="AS11">
        <f t="shared" si="14"/>
        <v>7.5651253175588637</v>
      </c>
      <c r="AT11">
        <v>8.6</v>
      </c>
      <c r="AU11">
        <f t="shared" si="15"/>
        <v>7.4234422814251735</v>
      </c>
    </row>
    <row r="12" spans="2:47" x14ac:dyDescent="0.3">
      <c r="B12">
        <v>199.8</v>
      </c>
      <c r="C12">
        <v>10.6</v>
      </c>
      <c r="D12">
        <f t="shared" si="1"/>
        <v>56.774213836478054</v>
      </c>
      <c r="E12">
        <f t="shared" si="2"/>
        <v>-3.4716981132075517</v>
      </c>
      <c r="F12">
        <f t="shared" si="3"/>
        <v>-197.10293105494293</v>
      </c>
      <c r="G12">
        <f t="shared" si="4"/>
        <v>3223.3113567501364</v>
      </c>
      <c r="H12">
        <v>199.8</v>
      </c>
      <c r="I12">
        <f t="shared" si="5"/>
        <v>16.849643754408728</v>
      </c>
      <c r="J12">
        <f t="shared" si="6"/>
        <v>-6.2496437544087282</v>
      </c>
      <c r="K12">
        <f t="shared" si="7"/>
        <v>39.058047057020026</v>
      </c>
      <c r="L12">
        <f t="shared" si="8"/>
        <v>-3.4716981132075517</v>
      </c>
      <c r="M12">
        <f t="shared" si="9"/>
        <v>12.052687789248875</v>
      </c>
      <c r="O12" s="3" t="s">
        <v>20</v>
      </c>
      <c r="P12" t="s">
        <v>21</v>
      </c>
      <c r="Q12">
        <f>Q11/M203</f>
        <v>0.64300604123744409</v>
      </c>
      <c r="S12">
        <v>215.4</v>
      </c>
      <c r="T12">
        <f t="shared" si="10"/>
        <v>17.612947181692725</v>
      </c>
      <c r="W12">
        <v>215.4</v>
      </c>
      <c r="X12">
        <v>17.100000000000001</v>
      </c>
      <c r="Y12">
        <f t="shared" si="11"/>
        <v>0.51294718169272357</v>
      </c>
      <c r="AR12">
        <v>199.8</v>
      </c>
      <c r="AS12">
        <f t="shared" si="14"/>
        <v>18.49547344158962</v>
      </c>
      <c r="AT12">
        <v>199.8</v>
      </c>
      <c r="AU12">
        <f t="shared" si="15"/>
        <v>15.203814067227833</v>
      </c>
    </row>
    <row r="13" spans="2:47" x14ac:dyDescent="0.3">
      <c r="B13">
        <v>66.099999999999994</v>
      </c>
      <c r="C13">
        <v>8.6</v>
      </c>
      <c r="D13">
        <f t="shared" si="1"/>
        <v>-76.925786163521963</v>
      </c>
      <c r="E13">
        <f t="shared" si="2"/>
        <v>-5.4716981132075517</v>
      </c>
      <c r="F13">
        <f t="shared" si="3"/>
        <v>420.91467900795072</v>
      </c>
      <c r="G13">
        <f t="shared" si="4"/>
        <v>5917.5765768759074</v>
      </c>
      <c r="H13">
        <v>66.099999999999994</v>
      </c>
      <c r="I13">
        <f t="shared" si="5"/>
        <v>10.307741944929836</v>
      </c>
      <c r="J13">
        <f t="shared" si="6"/>
        <v>-1.7077419449298361</v>
      </c>
      <c r="K13">
        <f t="shared" si="7"/>
        <v>2.9163825504727394</v>
      </c>
      <c r="L13">
        <f t="shared" si="8"/>
        <v>-5.4716981132075517</v>
      </c>
      <c r="M13">
        <f t="shared" si="9"/>
        <v>29.939480242079082</v>
      </c>
      <c r="S13">
        <v>284.3</v>
      </c>
      <c r="T13">
        <f t="shared" si="10"/>
        <v>20.984203985530389</v>
      </c>
      <c r="W13">
        <v>284.3</v>
      </c>
      <c r="X13">
        <v>15</v>
      </c>
      <c r="Y13">
        <f t="shared" si="11"/>
        <v>5.9842039855303888</v>
      </c>
      <c r="AR13">
        <v>66.099999999999994</v>
      </c>
      <c r="AS13">
        <f t="shared" si="14"/>
        <v>10.852233147745938</v>
      </c>
      <c r="AT13">
        <v>66.099999999999994</v>
      </c>
      <c r="AU13">
        <f t="shared" si="15"/>
        <v>9.7632507421137333</v>
      </c>
    </row>
    <row r="14" spans="2:47" x14ac:dyDescent="0.3">
      <c r="B14">
        <v>214.7</v>
      </c>
      <c r="C14">
        <v>17.399999999999999</v>
      </c>
      <c r="D14">
        <f t="shared" si="1"/>
        <v>71.674213836478032</v>
      </c>
      <c r="E14">
        <f t="shared" si="2"/>
        <v>3.3283018867924472</v>
      </c>
      <c r="F14">
        <f t="shared" si="3"/>
        <v>238.55342114631515</v>
      </c>
      <c r="G14">
        <f t="shared" si="4"/>
        <v>5137.1929290771786</v>
      </c>
      <c r="H14">
        <v>214.7</v>
      </c>
      <c r="I14">
        <f t="shared" si="5"/>
        <v>17.578696386878701</v>
      </c>
      <c r="J14">
        <f t="shared" si="6"/>
        <v>-0.17869638687870193</v>
      </c>
      <c r="K14">
        <f t="shared" si="7"/>
        <v>3.1932398683502713E-2</v>
      </c>
      <c r="L14">
        <f t="shared" si="8"/>
        <v>3.3283018867924472</v>
      </c>
      <c r="M14">
        <f t="shared" si="9"/>
        <v>11.077593449626164</v>
      </c>
      <c r="S14">
        <v>50</v>
      </c>
      <c r="T14">
        <f t="shared" si="10"/>
        <v>9.5199736642072477</v>
      </c>
      <c r="W14">
        <v>50</v>
      </c>
      <c r="X14">
        <v>8.4</v>
      </c>
      <c r="Y14">
        <f t="shared" si="11"/>
        <v>1.1199736642072473</v>
      </c>
      <c r="AR14">
        <v>214.7</v>
      </c>
      <c r="AS14">
        <f t="shared" si="14"/>
        <v>19.347263122803312</v>
      </c>
      <c r="AT14">
        <v>214.7</v>
      </c>
      <c r="AU14">
        <f t="shared" si="15"/>
        <v>15.810129650954085</v>
      </c>
    </row>
    <row r="15" spans="2:47" x14ac:dyDescent="0.3">
      <c r="B15">
        <v>23.8</v>
      </c>
      <c r="C15">
        <v>9.1999999999999993</v>
      </c>
      <c r="D15">
        <f t="shared" si="1"/>
        <v>-119.22578616352196</v>
      </c>
      <c r="E15">
        <f t="shared" si="2"/>
        <v>-4.8716981132075521</v>
      </c>
      <c r="F15">
        <f t="shared" si="3"/>
        <v>580.83203749851702</v>
      </c>
      <c r="G15">
        <f t="shared" si="4"/>
        <v>14214.788086309864</v>
      </c>
      <c r="H15">
        <v>23.8</v>
      </c>
      <c r="I15">
        <f t="shared" si="5"/>
        <v>8.2380153440251451</v>
      </c>
      <c r="J15">
        <f t="shared" si="6"/>
        <v>0.96198465597485416</v>
      </c>
      <c r="K15">
        <f t="shared" si="7"/>
        <v>0.9254144783310585</v>
      </c>
      <c r="L15">
        <f t="shared" si="8"/>
        <v>-4.8716981132075521</v>
      </c>
      <c r="M15">
        <f t="shared" si="9"/>
        <v>23.733442506230023</v>
      </c>
      <c r="N15" t="s">
        <v>17</v>
      </c>
      <c r="S15">
        <v>164.5</v>
      </c>
      <c r="T15">
        <f t="shared" si="10"/>
        <v>15.122425101644293</v>
      </c>
      <c r="W15">
        <v>164.5</v>
      </c>
      <c r="X15">
        <v>14.5</v>
      </c>
      <c r="Y15">
        <f t="shared" si="11"/>
        <v>0.62242510164429277</v>
      </c>
      <c r="AR15">
        <v>23.8</v>
      </c>
      <c r="AS15">
        <f t="shared" si="14"/>
        <v>8.4340651265822295</v>
      </c>
      <c r="AT15">
        <v>23.8</v>
      </c>
      <c r="AU15">
        <f t="shared" si="15"/>
        <v>8.0419655614680625</v>
      </c>
    </row>
    <row r="16" spans="2:47" x14ac:dyDescent="0.3">
      <c r="B16">
        <v>97.5</v>
      </c>
      <c r="C16">
        <v>9.6999999999999993</v>
      </c>
      <c r="D16">
        <f t="shared" si="1"/>
        <v>-45.525786163521957</v>
      </c>
      <c r="E16">
        <f t="shared" si="2"/>
        <v>-4.3716981132075521</v>
      </c>
      <c r="F16">
        <f t="shared" si="3"/>
        <v>199.02499347335942</v>
      </c>
      <c r="G16">
        <f t="shared" si="4"/>
        <v>2072.5972058067273</v>
      </c>
      <c r="H16">
        <v>97.5</v>
      </c>
      <c r="I16">
        <f t="shared" si="5"/>
        <v>11.844134740873271</v>
      </c>
      <c r="J16">
        <f t="shared" si="6"/>
        <v>-2.1441347408732714</v>
      </c>
      <c r="K16">
        <f t="shared" si="7"/>
        <v>4.597313787019691</v>
      </c>
      <c r="L16">
        <f t="shared" si="8"/>
        <v>-4.3716981132075521</v>
      </c>
      <c r="M16">
        <f t="shared" si="9"/>
        <v>19.11174439302247</v>
      </c>
      <c r="N16" t="s">
        <v>18</v>
      </c>
      <c r="S16">
        <v>19.600000000000001</v>
      </c>
      <c r="T16">
        <f t="shared" si="10"/>
        <v>8.0325105751409929</v>
      </c>
      <c r="W16">
        <v>19.600000000000001</v>
      </c>
      <c r="X16">
        <v>7.6</v>
      </c>
      <c r="Y16">
        <f t="shared" si="11"/>
        <v>0.43251057514099323</v>
      </c>
      <c r="AR16">
        <v>97.5</v>
      </c>
      <c r="AS16">
        <f t="shared" si="14"/>
        <v>12.647279858491574</v>
      </c>
      <c r="AT16">
        <v>97.5</v>
      </c>
      <c r="AU16">
        <f t="shared" si="15"/>
        <v>11.040989623254966</v>
      </c>
    </row>
    <row r="17" spans="2:47" x14ac:dyDescent="0.3">
      <c r="B17">
        <v>204.1</v>
      </c>
      <c r="C17">
        <v>19</v>
      </c>
      <c r="D17">
        <f t="shared" si="1"/>
        <v>61.074213836478037</v>
      </c>
      <c r="E17">
        <f t="shared" si="2"/>
        <v>4.9283018867924486</v>
      </c>
      <c r="F17">
        <f t="shared" si="3"/>
        <v>300.9921632846802</v>
      </c>
      <c r="G17">
        <f t="shared" si="4"/>
        <v>3730.0595957438454</v>
      </c>
      <c r="H17">
        <v>204.1</v>
      </c>
      <c r="I17">
        <f t="shared" si="5"/>
        <v>17.060041493980599</v>
      </c>
      <c r="J17">
        <f t="shared" si="6"/>
        <v>1.9399585060194013</v>
      </c>
      <c r="K17">
        <f t="shared" si="7"/>
        <v>3.7634390050770277</v>
      </c>
      <c r="L17">
        <f t="shared" si="8"/>
        <v>4.9283018867924486</v>
      </c>
      <c r="M17">
        <f t="shared" si="9"/>
        <v>24.288159487362009</v>
      </c>
      <c r="N17" t="s">
        <v>89</v>
      </c>
      <c r="O17" t="s">
        <v>90</v>
      </c>
      <c r="P17">
        <f>SQRT(Q12)</f>
        <v>0.80187657481525432</v>
      </c>
      <c r="S17">
        <v>168.4</v>
      </c>
      <c r="T17">
        <f t="shared" si="10"/>
        <v>15.313250958465293</v>
      </c>
      <c r="W17">
        <v>168.4</v>
      </c>
      <c r="X17">
        <v>11.7</v>
      </c>
      <c r="Y17">
        <f t="shared" si="11"/>
        <v>3.6132509584652936</v>
      </c>
      <c r="AR17">
        <v>204.1</v>
      </c>
      <c r="AS17">
        <f t="shared" si="14"/>
        <v>18.741291940194913</v>
      </c>
      <c r="AT17">
        <v>204.1</v>
      </c>
      <c r="AU17">
        <f t="shared" si="15"/>
        <v>15.378791047766281</v>
      </c>
    </row>
    <row r="18" spans="2:47" x14ac:dyDescent="0.3">
      <c r="B18">
        <v>195.4</v>
      </c>
      <c r="C18">
        <v>22.4</v>
      </c>
      <c r="D18">
        <f t="shared" si="1"/>
        <v>52.374213836478049</v>
      </c>
      <c r="E18">
        <f t="shared" si="2"/>
        <v>8.3283018867924472</v>
      </c>
      <c r="F18">
        <f t="shared" si="3"/>
        <v>436.18826391361125</v>
      </c>
      <c r="G18">
        <f t="shared" si="4"/>
        <v>2743.0582749891287</v>
      </c>
      <c r="H18">
        <v>195.4</v>
      </c>
      <c r="I18">
        <f t="shared" si="5"/>
        <v>16.634353044149137</v>
      </c>
      <c r="J18">
        <f t="shared" si="6"/>
        <v>5.7656469558508618</v>
      </c>
      <c r="K18">
        <f t="shared" si="7"/>
        <v>33.242684819512313</v>
      </c>
      <c r="L18">
        <f t="shared" si="8"/>
        <v>8.3283018867924472</v>
      </c>
      <c r="M18">
        <f t="shared" si="9"/>
        <v>69.360612317550633</v>
      </c>
      <c r="O18" t="s">
        <v>91</v>
      </c>
      <c r="S18">
        <v>222.4</v>
      </c>
      <c r="T18">
        <f t="shared" si="10"/>
        <v>17.955455129832984</v>
      </c>
      <c r="W18">
        <v>222.4</v>
      </c>
      <c r="X18">
        <v>11.5</v>
      </c>
      <c r="Y18">
        <f t="shared" si="11"/>
        <v>6.4554551298329841</v>
      </c>
      <c r="AR18">
        <v>195.4</v>
      </c>
      <c r="AS18">
        <f t="shared" si="14"/>
        <v>18.243938233714438</v>
      </c>
      <c r="AT18">
        <v>195.4</v>
      </c>
      <c r="AU18">
        <f t="shared" si="15"/>
        <v>15.024767854583839</v>
      </c>
    </row>
    <row r="19" spans="2:47" x14ac:dyDescent="0.3">
      <c r="B19">
        <v>67.8</v>
      </c>
      <c r="C19">
        <v>12.5</v>
      </c>
      <c r="D19">
        <f t="shared" si="1"/>
        <v>-75.22578616352196</v>
      </c>
      <c r="E19">
        <f t="shared" si="2"/>
        <v>-1.5716981132075514</v>
      </c>
      <c r="F19">
        <f t="shared" si="3"/>
        <v>118.23222617776219</v>
      </c>
      <c r="G19">
        <f t="shared" si="4"/>
        <v>5658.9189039199318</v>
      </c>
      <c r="H19">
        <v>67.8</v>
      </c>
      <c r="I19">
        <f t="shared" si="5"/>
        <v>10.39092244662104</v>
      </c>
      <c r="J19">
        <f t="shared" si="6"/>
        <v>2.1090775533789596</v>
      </c>
      <c r="K19">
        <f t="shared" si="7"/>
        <v>4.4482081261669784</v>
      </c>
      <c r="L19">
        <f t="shared" si="8"/>
        <v>-1.5716981132075514</v>
      </c>
      <c r="M19">
        <f t="shared" si="9"/>
        <v>2.4702349590601771</v>
      </c>
      <c r="S19">
        <v>276.89999999999998</v>
      </c>
      <c r="T19">
        <f t="shared" si="10"/>
        <v>20.622124154639259</v>
      </c>
      <c r="W19">
        <v>276.89999999999998</v>
      </c>
      <c r="X19">
        <v>27</v>
      </c>
      <c r="Y19">
        <f t="shared" si="11"/>
        <v>-6.3778758453607409</v>
      </c>
      <c r="AR19">
        <v>67.8</v>
      </c>
      <c r="AS19">
        <f t="shared" si="14"/>
        <v>10.949417205334077</v>
      </c>
      <c r="AT19">
        <v>67.8</v>
      </c>
      <c r="AU19">
        <f t="shared" si="15"/>
        <v>9.8324276879080053</v>
      </c>
    </row>
    <row r="20" spans="2:47" x14ac:dyDescent="0.3">
      <c r="B20">
        <v>281.39999999999998</v>
      </c>
      <c r="C20">
        <v>24.4</v>
      </c>
      <c r="D20">
        <f t="shared" si="1"/>
        <v>138.37421383647802</v>
      </c>
      <c r="E20">
        <f t="shared" si="2"/>
        <v>10.328301886792447</v>
      </c>
      <c r="F20">
        <f t="shared" si="3"/>
        <v>1429.1706538507176</v>
      </c>
      <c r="G20">
        <f t="shared" si="4"/>
        <v>19147.423054863346</v>
      </c>
      <c r="H20">
        <v>281.39999999999998</v>
      </c>
      <c r="I20">
        <f t="shared" si="5"/>
        <v>20.842307835586567</v>
      </c>
      <c r="J20">
        <f t="shared" si="6"/>
        <v>3.5576921644134316</v>
      </c>
      <c r="K20">
        <f t="shared" si="7"/>
        <v>12.657173536728727</v>
      </c>
      <c r="L20">
        <f t="shared" si="8"/>
        <v>10.328301886792447</v>
      </c>
      <c r="M20">
        <f t="shared" si="9"/>
        <v>106.67381986472043</v>
      </c>
      <c r="S20">
        <v>248.4</v>
      </c>
      <c r="T20">
        <f t="shared" si="10"/>
        <v>19.22762750863965</v>
      </c>
      <c r="W20">
        <v>248.4</v>
      </c>
      <c r="X20">
        <v>20.2</v>
      </c>
      <c r="Y20">
        <f t="shared" si="11"/>
        <v>-0.97237249136034976</v>
      </c>
      <c r="AR20">
        <v>281.39999999999998</v>
      </c>
      <c r="AS20">
        <f t="shared" si="14"/>
        <v>23.160308205820318</v>
      </c>
      <c r="AT20">
        <v>281.39999999999998</v>
      </c>
      <c r="AU20">
        <f t="shared" si="15"/>
        <v>18.524307465352816</v>
      </c>
    </row>
    <row r="21" spans="2:47" x14ac:dyDescent="0.3">
      <c r="B21">
        <v>69.2</v>
      </c>
      <c r="C21">
        <v>11.3</v>
      </c>
      <c r="D21">
        <f t="shared" si="1"/>
        <v>-73.825786163521954</v>
      </c>
      <c r="E21">
        <f t="shared" si="2"/>
        <v>-2.7716981132075507</v>
      </c>
      <c r="F21">
        <f t="shared" si="3"/>
        <v>204.6227922154979</v>
      </c>
      <c r="G21">
        <f t="shared" si="4"/>
        <v>5450.2467026620698</v>
      </c>
      <c r="H21">
        <v>69.2</v>
      </c>
      <c r="I21">
        <f t="shared" si="5"/>
        <v>10.459424036249093</v>
      </c>
      <c r="J21">
        <f t="shared" si="6"/>
        <v>0.84057596375090782</v>
      </c>
      <c r="K21">
        <f t="shared" si="7"/>
        <v>0.70656795083576751</v>
      </c>
      <c r="L21">
        <f t="shared" si="8"/>
        <v>-2.7716981132075507</v>
      </c>
      <c r="M21">
        <f t="shared" si="9"/>
        <v>7.6823104307582959</v>
      </c>
      <c r="O21" t="s">
        <v>97</v>
      </c>
      <c r="S21">
        <v>170.2</v>
      </c>
      <c r="T21">
        <f t="shared" si="10"/>
        <v>15.401324430844214</v>
      </c>
      <c r="W21">
        <v>170.2</v>
      </c>
      <c r="X21">
        <v>11.7</v>
      </c>
      <c r="Y21">
        <f t="shared" si="11"/>
        <v>3.701324430844215</v>
      </c>
      <c r="AR21">
        <v>69.2</v>
      </c>
      <c r="AS21">
        <f t="shared" si="14"/>
        <v>11.029451135112545</v>
      </c>
      <c r="AT21">
        <v>69.2</v>
      </c>
      <c r="AU21">
        <f t="shared" si="15"/>
        <v>9.8893969373856407</v>
      </c>
    </row>
    <row r="22" spans="2:47" x14ac:dyDescent="0.3">
      <c r="B22">
        <v>147.30000000000001</v>
      </c>
      <c r="C22">
        <v>14.6</v>
      </c>
      <c r="D22">
        <f t="shared" si="1"/>
        <v>4.2742138364780544</v>
      </c>
      <c r="E22">
        <f t="shared" si="2"/>
        <v>0.52830188679244827</v>
      </c>
      <c r="F22">
        <f t="shared" si="3"/>
        <v>2.2580752343657453</v>
      </c>
      <c r="G22">
        <f t="shared" si="4"/>
        <v>18.268903919940449</v>
      </c>
      <c r="H22">
        <v>147.30000000000001</v>
      </c>
      <c r="I22">
        <f t="shared" si="5"/>
        <v>14.280834143356806</v>
      </c>
      <c r="J22">
        <f t="shared" si="6"/>
        <v>0.31916585664319364</v>
      </c>
      <c r="K22">
        <f t="shared" si="7"/>
        <v>0.10186684404678363</v>
      </c>
      <c r="L22">
        <f t="shared" si="8"/>
        <v>0.52830188679244827</v>
      </c>
      <c r="M22">
        <f t="shared" si="9"/>
        <v>0.2791028835884608</v>
      </c>
      <c r="O22" t="s">
        <v>98</v>
      </c>
      <c r="S22">
        <v>276.7</v>
      </c>
      <c r="T22">
        <f t="shared" si="10"/>
        <v>20.612338213263826</v>
      </c>
      <c r="W22">
        <v>276.7</v>
      </c>
      <c r="X22">
        <v>11.8</v>
      </c>
      <c r="Y22">
        <f t="shared" si="11"/>
        <v>8.8123382132638248</v>
      </c>
      <c r="AR22">
        <v>147.30000000000001</v>
      </c>
      <c r="AS22">
        <f t="shared" si="14"/>
        <v>15.494201074897076</v>
      </c>
      <c r="AT22">
        <v>147.30000000000001</v>
      </c>
      <c r="AU22">
        <f t="shared" si="15"/>
        <v>13.067467211816538</v>
      </c>
    </row>
    <row r="23" spans="2:47" x14ac:dyDescent="0.3">
      <c r="B23">
        <v>218.4</v>
      </c>
      <c r="C23">
        <v>18</v>
      </c>
      <c r="D23">
        <f t="shared" si="1"/>
        <v>75.374213836478049</v>
      </c>
      <c r="E23">
        <f t="shared" si="2"/>
        <v>3.9283018867924486</v>
      </c>
      <c r="F23">
        <f t="shared" si="3"/>
        <v>296.0926664293342</v>
      </c>
      <c r="G23">
        <f t="shared" si="4"/>
        <v>5681.2721114671185</v>
      </c>
      <c r="H23">
        <v>218.4</v>
      </c>
      <c r="I23">
        <f t="shared" si="5"/>
        <v>17.759736302324264</v>
      </c>
      <c r="J23">
        <f t="shared" si="6"/>
        <v>0.24026369767573641</v>
      </c>
      <c r="K23">
        <f t="shared" si="7"/>
        <v>5.7726644420817666E-2</v>
      </c>
      <c r="L23">
        <f t="shared" si="8"/>
        <v>3.9283018867924486</v>
      </c>
      <c r="M23">
        <f t="shared" si="9"/>
        <v>15.431555713777112</v>
      </c>
      <c r="O23" t="s">
        <v>99</v>
      </c>
      <c r="S23">
        <v>165.6</v>
      </c>
      <c r="T23">
        <f t="shared" si="10"/>
        <v>15.17624777920919</v>
      </c>
      <c r="W23">
        <v>165.6</v>
      </c>
      <c r="X23">
        <v>12.6</v>
      </c>
      <c r="Y23">
        <f t="shared" si="11"/>
        <v>2.57624777920919</v>
      </c>
      <c r="AR23">
        <v>218.4</v>
      </c>
      <c r="AS23">
        <f t="shared" si="14"/>
        <v>19.558781365789265</v>
      </c>
      <c r="AT23">
        <v>218.4</v>
      </c>
      <c r="AU23">
        <f t="shared" si="15"/>
        <v>15.960691238859264</v>
      </c>
    </row>
    <row r="24" spans="2:47" x14ac:dyDescent="0.3">
      <c r="B24">
        <v>237.4</v>
      </c>
      <c r="C24">
        <v>12.5</v>
      </c>
      <c r="D24">
        <f t="shared" si="1"/>
        <v>94.374213836478049</v>
      </c>
      <c r="E24">
        <f t="shared" si="2"/>
        <v>-1.5716981132075514</v>
      </c>
      <c r="F24">
        <f t="shared" si="3"/>
        <v>-148.32777382223853</v>
      </c>
      <c r="G24">
        <f t="shared" si="4"/>
        <v>8906.4922372532856</v>
      </c>
      <c r="H24">
        <v>237.4</v>
      </c>
      <c r="I24">
        <f t="shared" si="5"/>
        <v>18.689400732990674</v>
      </c>
      <c r="J24">
        <f t="shared" si="6"/>
        <v>-6.1894007329906735</v>
      </c>
      <c r="K24">
        <f t="shared" si="7"/>
        <v>38.308681433545487</v>
      </c>
      <c r="L24">
        <f t="shared" si="8"/>
        <v>-1.5716981132075514</v>
      </c>
      <c r="M24">
        <f t="shared" si="9"/>
        <v>2.4702349590601771</v>
      </c>
      <c r="O24" t="s">
        <v>100</v>
      </c>
      <c r="S24">
        <v>156.6</v>
      </c>
      <c r="T24">
        <f t="shared" si="10"/>
        <v>14.735880417314576</v>
      </c>
      <c r="W24">
        <v>156.6</v>
      </c>
      <c r="X24">
        <v>10.5</v>
      </c>
      <c r="Y24">
        <f t="shared" si="11"/>
        <v>4.2358804173145757</v>
      </c>
      <c r="AR24">
        <v>237.4</v>
      </c>
      <c r="AS24">
        <f t="shared" si="14"/>
        <v>20.644956127068472</v>
      </c>
      <c r="AT24">
        <v>237.4</v>
      </c>
      <c r="AU24">
        <f t="shared" si="15"/>
        <v>16.733845338912875</v>
      </c>
    </row>
    <row r="25" spans="2:47" x14ac:dyDescent="0.3">
      <c r="B25">
        <v>13.2</v>
      </c>
      <c r="C25">
        <v>5.6</v>
      </c>
      <c r="D25">
        <f t="shared" si="1"/>
        <v>-129.82578616352197</v>
      </c>
      <c r="E25">
        <f t="shared" si="2"/>
        <v>-8.4716981132075517</v>
      </c>
      <c r="F25">
        <f t="shared" si="3"/>
        <v>1099.844867687196</v>
      </c>
      <c r="G25">
        <f t="shared" si="4"/>
        <v>16854.734752976532</v>
      </c>
      <c r="H25">
        <v>13.2</v>
      </c>
      <c r="I25">
        <f t="shared" si="5"/>
        <v>7.7193604511270433</v>
      </c>
      <c r="J25">
        <f t="shared" si="6"/>
        <v>-2.1193604511270436</v>
      </c>
      <c r="K25">
        <f t="shared" si="7"/>
        <v>4.4916887218014256</v>
      </c>
      <c r="L25">
        <f t="shared" si="8"/>
        <v>-8.4716981132075517</v>
      </c>
      <c r="M25">
        <f t="shared" si="9"/>
        <v>71.769668921324396</v>
      </c>
      <c r="S25">
        <v>218.5</v>
      </c>
      <c r="T25">
        <f t="shared" si="10"/>
        <v>17.764629273011984</v>
      </c>
      <c r="W25">
        <v>218.5</v>
      </c>
      <c r="X25">
        <v>12.2</v>
      </c>
      <c r="Y25">
        <f t="shared" si="11"/>
        <v>5.5646292730119846</v>
      </c>
      <c r="AR25">
        <v>13.2</v>
      </c>
      <c r="AS25">
        <f t="shared" si="14"/>
        <v>7.8280939439738297</v>
      </c>
      <c r="AT25">
        <v>13.2</v>
      </c>
      <c r="AU25">
        <f t="shared" si="15"/>
        <v>7.6106269582802577</v>
      </c>
    </row>
    <row r="26" spans="2:47" x14ac:dyDescent="0.3">
      <c r="B26">
        <v>228.3</v>
      </c>
      <c r="C26">
        <v>15.5</v>
      </c>
      <c r="D26">
        <f t="shared" si="1"/>
        <v>85.274213836478054</v>
      </c>
      <c r="E26">
        <f t="shared" si="2"/>
        <v>1.4283018867924486</v>
      </c>
      <c r="F26">
        <f t="shared" si="3"/>
        <v>121.79732051738434</v>
      </c>
      <c r="G26">
        <f t="shared" si="4"/>
        <v>7271.6915454293849</v>
      </c>
      <c r="H26">
        <v>228.3</v>
      </c>
      <c r="I26">
        <f t="shared" si="5"/>
        <v>18.244140400408341</v>
      </c>
      <c r="J26">
        <f t="shared" si="6"/>
        <v>-2.744140400408341</v>
      </c>
      <c r="K26">
        <f t="shared" si="7"/>
        <v>7.5303065371532494</v>
      </c>
      <c r="L26">
        <f t="shared" si="8"/>
        <v>1.4283018867924486</v>
      </c>
      <c r="M26">
        <f t="shared" si="9"/>
        <v>2.0400462798148689</v>
      </c>
      <c r="O26" t="s">
        <v>101</v>
      </c>
      <c r="S26">
        <v>56.2</v>
      </c>
      <c r="T26">
        <f t="shared" si="10"/>
        <v>9.8233378468457602</v>
      </c>
      <c r="W26">
        <v>56.2</v>
      </c>
      <c r="X26">
        <v>8.6999999999999993</v>
      </c>
      <c r="Y26">
        <f t="shared" si="11"/>
        <v>1.1233378468457609</v>
      </c>
      <c r="AR26">
        <v>228.3</v>
      </c>
      <c r="AS26">
        <f t="shared" si="14"/>
        <v>20.124735583508432</v>
      </c>
      <c r="AT26">
        <v>228.3</v>
      </c>
      <c r="AU26">
        <f t="shared" si="15"/>
        <v>16.36354521730825</v>
      </c>
    </row>
    <row r="27" spans="2:47" x14ac:dyDescent="0.3">
      <c r="B27">
        <v>62.3</v>
      </c>
      <c r="C27">
        <v>9.6999999999999993</v>
      </c>
      <c r="D27">
        <f t="shared" si="1"/>
        <v>-80.72578616352196</v>
      </c>
      <c r="E27">
        <f t="shared" si="2"/>
        <v>-4.3716981132075521</v>
      </c>
      <c r="F27">
        <f t="shared" si="3"/>
        <v>352.90876705826525</v>
      </c>
      <c r="G27">
        <f t="shared" si="4"/>
        <v>6516.6525517186737</v>
      </c>
      <c r="H27">
        <v>62.3</v>
      </c>
      <c r="I27">
        <f t="shared" si="5"/>
        <v>10.121809058796554</v>
      </c>
      <c r="J27">
        <f t="shared" si="6"/>
        <v>-0.42180905879655484</v>
      </c>
      <c r="K27">
        <f t="shared" si="7"/>
        <v>0.17792288208283547</v>
      </c>
      <c r="L27">
        <f t="shared" si="8"/>
        <v>-4.3716981132075521</v>
      </c>
      <c r="M27">
        <f t="shared" si="9"/>
        <v>19.11174439302247</v>
      </c>
      <c r="O27" t="s">
        <v>103</v>
      </c>
      <c r="Q27" t="s">
        <v>34</v>
      </c>
      <c r="R27">
        <v>161</v>
      </c>
      <c r="S27">
        <v>287.60000000000002</v>
      </c>
      <c r="T27">
        <f t="shared" si="10"/>
        <v>21.145672018225085</v>
      </c>
      <c r="W27">
        <v>287.60000000000002</v>
      </c>
      <c r="X27">
        <v>26.2</v>
      </c>
      <c r="Y27">
        <f t="shared" si="11"/>
        <v>-5.0543279817749145</v>
      </c>
      <c r="AR27">
        <v>62.3</v>
      </c>
      <c r="AS27">
        <f t="shared" si="14"/>
        <v>10.634998195490097</v>
      </c>
      <c r="AT27">
        <v>62.3</v>
      </c>
      <c r="AU27">
        <f t="shared" si="15"/>
        <v>9.6086199221030117</v>
      </c>
    </row>
    <row r="28" spans="2:47" x14ac:dyDescent="0.3">
      <c r="B28">
        <v>262.89999999999998</v>
      </c>
      <c r="C28">
        <v>12</v>
      </c>
      <c r="D28">
        <f t="shared" si="1"/>
        <v>119.87421383647802</v>
      </c>
      <c r="E28">
        <f t="shared" si="2"/>
        <v>-2.0716981132075514</v>
      </c>
      <c r="F28">
        <f t="shared" si="3"/>
        <v>-248.34318262727007</v>
      </c>
      <c r="G28">
        <f t="shared" si="4"/>
        <v>14369.827142913658</v>
      </c>
      <c r="H28">
        <v>262.89999999999998</v>
      </c>
      <c r="I28">
        <f t="shared" si="5"/>
        <v>19.937108258358748</v>
      </c>
      <c r="J28">
        <f t="shared" si="6"/>
        <v>-7.937108258358748</v>
      </c>
      <c r="K28">
        <f t="shared" si="7"/>
        <v>62.997687504906636</v>
      </c>
      <c r="L28">
        <f t="shared" si="8"/>
        <v>-2.0716981132075514</v>
      </c>
      <c r="M28">
        <f t="shared" si="9"/>
        <v>4.291933072267728</v>
      </c>
      <c r="S28">
        <v>253.8</v>
      </c>
      <c r="T28">
        <f t="shared" si="10"/>
        <v>19.491847925776419</v>
      </c>
      <c r="W28">
        <v>253.8</v>
      </c>
      <c r="X28">
        <v>17.600000000000001</v>
      </c>
      <c r="Y28">
        <f t="shared" si="11"/>
        <v>1.8918479257764176</v>
      </c>
      <c r="AR28">
        <v>262.89999999999998</v>
      </c>
      <c r="AS28">
        <f t="shared" si="14"/>
        <v>22.102716990890563</v>
      </c>
      <c r="AT28">
        <v>262.89999999999998</v>
      </c>
      <c r="AU28">
        <f t="shared" si="15"/>
        <v>17.771499525826933</v>
      </c>
    </row>
    <row r="29" spans="2:47" x14ac:dyDescent="0.3">
      <c r="B29">
        <v>142.9</v>
      </c>
      <c r="C29">
        <v>15</v>
      </c>
      <c r="D29">
        <f t="shared" si="1"/>
        <v>-0.12578616352195127</v>
      </c>
      <c r="E29">
        <f t="shared" si="2"/>
        <v>0.92830188679244863</v>
      </c>
      <c r="F29">
        <f t="shared" si="3"/>
        <v>-0.11676753292981083</v>
      </c>
      <c r="G29">
        <f t="shared" si="4"/>
        <v>1.5822158933571064E-2</v>
      </c>
      <c r="H29">
        <v>142.9</v>
      </c>
      <c r="I29">
        <f t="shared" si="5"/>
        <v>14.065543433097217</v>
      </c>
      <c r="J29">
        <f t="shared" si="6"/>
        <v>0.93445656690278334</v>
      </c>
      <c r="K29">
        <f t="shared" si="7"/>
        <v>0.87320907542773596</v>
      </c>
      <c r="L29">
        <f t="shared" si="8"/>
        <v>0.92830188679244863</v>
      </c>
      <c r="M29">
        <f t="shared" si="9"/>
        <v>0.86174439302242012</v>
      </c>
      <c r="O29" t="s">
        <v>102</v>
      </c>
      <c r="P29">
        <f>SQRT(K203/(R27-2))</f>
        <v>3.1238333434394843</v>
      </c>
      <c r="S29">
        <v>205</v>
      </c>
      <c r="T29">
        <f t="shared" si="10"/>
        <v>17.10407823017006</v>
      </c>
      <c r="W29">
        <v>205</v>
      </c>
      <c r="X29">
        <v>22.6</v>
      </c>
      <c r="Y29">
        <f t="shared" si="11"/>
        <v>-5.4959217698299412</v>
      </c>
      <c r="AR29">
        <v>142.9</v>
      </c>
      <c r="AS29">
        <f t="shared" si="14"/>
        <v>15.24266586702189</v>
      </c>
      <c r="AT29">
        <v>142.9</v>
      </c>
      <c r="AU29">
        <f t="shared" si="15"/>
        <v>12.888420999172544</v>
      </c>
    </row>
    <row r="30" spans="2:47" x14ac:dyDescent="0.3">
      <c r="B30">
        <v>240.1</v>
      </c>
      <c r="C30">
        <v>15.9</v>
      </c>
      <c r="D30">
        <f t="shared" si="1"/>
        <v>97.074213836478037</v>
      </c>
      <c r="E30">
        <f t="shared" si="2"/>
        <v>1.828301886792449</v>
      </c>
      <c r="F30">
        <f t="shared" si="3"/>
        <v>177.48096831612645</v>
      </c>
      <c r="G30">
        <f t="shared" si="4"/>
        <v>9423.4029919702643</v>
      </c>
      <c r="H30">
        <v>240.1</v>
      </c>
      <c r="I30">
        <f t="shared" si="5"/>
        <v>18.821510941559058</v>
      </c>
      <c r="J30">
        <f t="shared" si="6"/>
        <v>-2.9215109415590579</v>
      </c>
      <c r="K30">
        <f t="shared" si="7"/>
        <v>8.5352261816492927</v>
      </c>
      <c r="L30">
        <f t="shared" si="8"/>
        <v>1.828301886792449</v>
      </c>
      <c r="M30">
        <f t="shared" si="9"/>
        <v>3.3426877892488291</v>
      </c>
      <c r="O30" t="s">
        <v>36</v>
      </c>
      <c r="P30">
        <f>P29/SQRT(G203)</f>
        <v>2.8913253147512096E-3</v>
      </c>
      <c r="S30">
        <v>139.5</v>
      </c>
      <c r="T30">
        <f t="shared" si="10"/>
        <v>13.899182429714806</v>
      </c>
      <c r="W30">
        <v>139.5</v>
      </c>
      <c r="X30">
        <v>10.3</v>
      </c>
      <c r="Y30">
        <f t="shared" si="11"/>
        <v>3.599182429714805</v>
      </c>
      <c r="AR30">
        <v>240.1</v>
      </c>
      <c r="AS30">
        <f t="shared" si="14"/>
        <v>20.799307277355517</v>
      </c>
      <c r="AT30">
        <v>240.1</v>
      </c>
      <c r="AU30">
        <f t="shared" si="15"/>
        <v>16.843714605762599</v>
      </c>
    </row>
    <row r="31" spans="2:47" x14ac:dyDescent="0.3">
      <c r="B31">
        <v>248.8</v>
      </c>
      <c r="C31">
        <v>18.899999999999999</v>
      </c>
      <c r="D31">
        <f t="shared" si="1"/>
        <v>105.77421383647805</v>
      </c>
      <c r="E31">
        <f t="shared" si="2"/>
        <v>4.8283018867924472</v>
      </c>
      <c r="F31">
        <f t="shared" si="3"/>
        <v>510.70983624065474</v>
      </c>
      <c r="G31">
        <f t="shared" si="4"/>
        <v>11188.184312724985</v>
      </c>
      <c r="H31">
        <v>248.8</v>
      </c>
      <c r="I31">
        <f t="shared" si="5"/>
        <v>19.24719939139052</v>
      </c>
      <c r="J31">
        <f t="shared" si="6"/>
        <v>-0.34719939139052158</v>
      </c>
      <c r="K31">
        <f t="shared" si="7"/>
        <v>0.12054741738194859</v>
      </c>
      <c r="L31">
        <f t="shared" si="8"/>
        <v>4.8283018867924472</v>
      </c>
      <c r="M31">
        <f t="shared" si="9"/>
        <v>23.312499110003504</v>
      </c>
      <c r="S31">
        <v>191.1</v>
      </c>
      <c r="T31">
        <f t="shared" si="10"/>
        <v>16.423955304577266</v>
      </c>
      <c r="W31">
        <v>191.1</v>
      </c>
      <c r="X31">
        <v>17.3</v>
      </c>
      <c r="Y31">
        <f t="shared" si="11"/>
        <v>-0.87604469542273478</v>
      </c>
      <c r="AR31">
        <v>248.8</v>
      </c>
      <c r="AS31">
        <f t="shared" si="14"/>
        <v>21.296660983835999</v>
      </c>
      <c r="AT31">
        <v>248.8</v>
      </c>
      <c r="AU31">
        <f t="shared" si="15"/>
        <v>17.197737798945042</v>
      </c>
    </row>
    <row r="32" spans="2:47" x14ac:dyDescent="0.3">
      <c r="B32">
        <v>70.599999999999994</v>
      </c>
      <c r="C32">
        <v>10.5</v>
      </c>
      <c r="D32">
        <f t="shared" si="1"/>
        <v>-72.425786163521963</v>
      </c>
      <c r="E32">
        <f t="shared" si="2"/>
        <v>-3.5716981132075514</v>
      </c>
      <c r="F32">
        <f t="shared" si="3"/>
        <v>258.683043787825</v>
      </c>
      <c r="G32">
        <f t="shared" si="4"/>
        <v>5245.4945014042096</v>
      </c>
      <c r="H32">
        <v>70.599999999999994</v>
      </c>
      <c r="I32">
        <f t="shared" si="5"/>
        <v>10.527925625877144</v>
      </c>
      <c r="J32">
        <f t="shared" si="6"/>
        <v>-2.7925625877143645E-2</v>
      </c>
      <c r="K32">
        <f t="shared" si="7"/>
        <v>7.7984058063019482E-4</v>
      </c>
      <c r="L32">
        <f t="shared" si="8"/>
        <v>-3.5716981132075514</v>
      </c>
      <c r="M32">
        <f t="shared" si="9"/>
        <v>12.757027411890382</v>
      </c>
      <c r="S32">
        <v>286</v>
      </c>
      <c r="T32">
        <f t="shared" si="10"/>
        <v>21.067384487221595</v>
      </c>
      <c r="W32">
        <v>286</v>
      </c>
      <c r="X32">
        <v>15.9</v>
      </c>
      <c r="Y32">
        <f t="shared" si="11"/>
        <v>5.1673844872215948</v>
      </c>
      <c r="AR32">
        <v>70.599999999999994</v>
      </c>
      <c r="AS32">
        <f t="shared" si="14"/>
        <v>11.109485064891013</v>
      </c>
      <c r="AT32">
        <v>70.599999999999994</v>
      </c>
      <c r="AU32">
        <f t="shared" si="15"/>
        <v>9.9463661868632745</v>
      </c>
    </row>
    <row r="33" spans="2:47" x14ac:dyDescent="0.3">
      <c r="B33">
        <v>292.89999999999998</v>
      </c>
      <c r="C33">
        <v>21.4</v>
      </c>
      <c r="D33">
        <f t="shared" si="1"/>
        <v>149.87421383647802</v>
      </c>
      <c r="E33">
        <f t="shared" si="2"/>
        <v>7.3283018867924472</v>
      </c>
      <c r="F33">
        <f t="shared" si="3"/>
        <v>1098.3234840393966</v>
      </c>
      <c r="G33">
        <f t="shared" si="4"/>
        <v>22462.279973102341</v>
      </c>
      <c r="H33">
        <v>292.89999999999998</v>
      </c>
      <c r="I33">
        <f t="shared" si="5"/>
        <v>21.40499946467413</v>
      </c>
      <c r="J33">
        <f t="shared" si="6"/>
        <v>-4.9994646741318149E-3</v>
      </c>
      <c r="K33">
        <f t="shared" si="7"/>
        <v>2.4994647027891936E-5</v>
      </c>
      <c r="L33">
        <f t="shared" si="8"/>
        <v>7.3283018867924472</v>
      </c>
      <c r="M33">
        <f t="shared" si="9"/>
        <v>53.704008543965742</v>
      </c>
      <c r="O33" t="s">
        <v>40</v>
      </c>
      <c r="P33">
        <v>0.01</v>
      </c>
      <c r="S33">
        <v>18.7</v>
      </c>
      <c r="T33">
        <f t="shared" si="10"/>
        <v>7.9884738389515304</v>
      </c>
      <c r="W33">
        <v>18.7</v>
      </c>
      <c r="X33">
        <v>6.7</v>
      </c>
      <c r="Y33">
        <f t="shared" si="11"/>
        <v>1.2884738389515302</v>
      </c>
      <c r="AR33">
        <v>292.89999999999998</v>
      </c>
      <c r="AS33">
        <f t="shared" si="14"/>
        <v>23.817729771857731</v>
      </c>
      <c r="AT33">
        <v>292.89999999999998</v>
      </c>
      <c r="AU33">
        <f t="shared" si="15"/>
        <v>18.992269157490529</v>
      </c>
    </row>
    <row r="34" spans="2:47" x14ac:dyDescent="0.3">
      <c r="B34">
        <v>112.9</v>
      </c>
      <c r="C34">
        <v>11.9</v>
      </c>
      <c r="D34">
        <f t="shared" si="1"/>
        <v>-30.125786163521951</v>
      </c>
      <c r="E34">
        <f t="shared" si="2"/>
        <v>-2.171698113207551</v>
      </c>
      <c r="F34">
        <f t="shared" si="3"/>
        <v>65.424112970214765</v>
      </c>
      <c r="G34">
        <f t="shared" si="4"/>
        <v>907.56299197025066</v>
      </c>
      <c r="H34">
        <v>112.9</v>
      </c>
      <c r="I34">
        <f t="shared" si="5"/>
        <v>12.597652226781834</v>
      </c>
      <c r="J34">
        <f t="shared" si="6"/>
        <v>-0.69765222678183392</v>
      </c>
      <c r="K34">
        <f t="shared" si="7"/>
        <v>0.48671862953365141</v>
      </c>
      <c r="L34">
        <f t="shared" si="8"/>
        <v>-2.171698113207551</v>
      </c>
      <c r="M34">
        <f t="shared" si="9"/>
        <v>4.7162726949092368</v>
      </c>
      <c r="P34" t="s">
        <v>104</v>
      </c>
      <c r="S34">
        <v>39.5</v>
      </c>
      <c r="T34">
        <f t="shared" si="10"/>
        <v>9.0062117419968626</v>
      </c>
      <c r="W34">
        <v>39.5</v>
      </c>
      <c r="X34">
        <v>10.8</v>
      </c>
      <c r="Y34">
        <f t="shared" si="11"/>
        <v>-1.7937882580031381</v>
      </c>
      <c r="AR34">
        <v>112.9</v>
      </c>
      <c r="AS34">
        <f t="shared" si="14"/>
        <v>13.527653086054721</v>
      </c>
      <c r="AT34">
        <v>112.9</v>
      </c>
      <c r="AU34">
        <f t="shared" si="15"/>
        <v>11.667651367508945</v>
      </c>
    </row>
    <row r="35" spans="2:47" x14ac:dyDescent="0.3">
      <c r="B35">
        <v>97.2</v>
      </c>
      <c r="C35">
        <v>9.6</v>
      </c>
      <c r="D35">
        <f t="shared" si="1"/>
        <v>-45.825786163521954</v>
      </c>
      <c r="E35">
        <f t="shared" si="2"/>
        <v>-4.4716981132075517</v>
      </c>
      <c r="F35">
        <f t="shared" si="3"/>
        <v>204.91908152367384</v>
      </c>
      <c r="G35">
        <f t="shared" si="4"/>
        <v>2100.00267750484</v>
      </c>
      <c r="H35">
        <v>97.2</v>
      </c>
      <c r="I35">
        <f t="shared" si="5"/>
        <v>11.829455828810117</v>
      </c>
      <c r="J35">
        <f t="shared" si="6"/>
        <v>-2.2294558288101172</v>
      </c>
      <c r="K35">
        <f t="shared" si="7"/>
        <v>4.9704732926154067</v>
      </c>
      <c r="L35">
        <f t="shared" si="8"/>
        <v>-4.4716981132075517</v>
      </c>
      <c r="M35">
        <f t="shared" si="9"/>
        <v>19.996084015663978</v>
      </c>
      <c r="O35" t="s">
        <v>105</v>
      </c>
      <c r="S35">
        <v>75.5</v>
      </c>
      <c r="T35">
        <f t="shared" si="10"/>
        <v>10.767681189575322</v>
      </c>
      <c r="W35">
        <v>75.5</v>
      </c>
      <c r="X35">
        <v>9.9</v>
      </c>
      <c r="Y35">
        <f t="shared" si="11"/>
        <v>0.86768118957532181</v>
      </c>
      <c r="AR35">
        <v>97.2</v>
      </c>
      <c r="AS35">
        <f t="shared" si="14"/>
        <v>12.630129730681903</v>
      </c>
      <c r="AT35">
        <v>97.2</v>
      </c>
      <c r="AU35">
        <f t="shared" si="15"/>
        <v>11.028781926938331</v>
      </c>
    </row>
    <row r="36" spans="2:47" x14ac:dyDescent="0.3">
      <c r="B36">
        <v>265.60000000000002</v>
      </c>
      <c r="C36">
        <v>17.399999999999999</v>
      </c>
      <c r="D36">
        <f t="shared" si="1"/>
        <v>122.57421383647807</v>
      </c>
      <c r="E36">
        <f t="shared" si="2"/>
        <v>3.3283018867924472</v>
      </c>
      <c r="F36">
        <f t="shared" si="3"/>
        <v>407.96398718405084</v>
      </c>
      <c r="G36">
        <f t="shared" si="4"/>
        <v>15024.437897630651</v>
      </c>
      <c r="H36">
        <v>265.60000000000002</v>
      </c>
      <c r="I36">
        <f t="shared" si="5"/>
        <v>20.069218466927133</v>
      </c>
      <c r="J36">
        <f t="shared" si="6"/>
        <v>-2.6692184669271342</v>
      </c>
      <c r="K36">
        <f t="shared" si="7"/>
        <v>7.1247272241848405</v>
      </c>
      <c r="L36">
        <f t="shared" si="8"/>
        <v>3.3283018867924472</v>
      </c>
      <c r="M36">
        <f t="shared" si="9"/>
        <v>11.077593449626164</v>
      </c>
      <c r="P36">
        <f>P33/2</f>
        <v>5.0000000000000001E-3</v>
      </c>
      <c r="S36">
        <v>17.2</v>
      </c>
      <c r="T36">
        <f t="shared" si="10"/>
        <v>7.915079278635762</v>
      </c>
      <c r="W36">
        <v>17.2</v>
      </c>
      <c r="X36">
        <v>5.9</v>
      </c>
      <c r="Y36">
        <f t="shared" si="11"/>
        <v>2.0150792786357616</v>
      </c>
      <c r="AR36">
        <v>265.60000000000002</v>
      </c>
      <c r="AS36">
        <f t="shared" si="14"/>
        <v>22.257068141177612</v>
      </c>
      <c r="AT36">
        <v>265.60000000000002</v>
      </c>
      <c r="AU36">
        <f t="shared" si="15"/>
        <v>17.881368792676657</v>
      </c>
    </row>
    <row r="37" spans="2:47" x14ac:dyDescent="0.3">
      <c r="B37">
        <v>95.7</v>
      </c>
      <c r="C37">
        <v>9.5</v>
      </c>
      <c r="D37">
        <f t="shared" si="1"/>
        <v>-47.325786163521954</v>
      </c>
      <c r="E37">
        <f t="shared" si="2"/>
        <v>-4.5716981132075514</v>
      </c>
      <c r="F37">
        <f t="shared" si="3"/>
        <v>216.35920730983736</v>
      </c>
      <c r="G37">
        <f t="shared" si="4"/>
        <v>2239.7300359954061</v>
      </c>
      <c r="H37">
        <v>95.7</v>
      </c>
      <c r="I37">
        <f t="shared" si="5"/>
        <v>11.756061268494348</v>
      </c>
      <c r="J37">
        <f t="shared" si="6"/>
        <v>-2.2560612684943475</v>
      </c>
      <c r="K37">
        <f t="shared" si="7"/>
        <v>5.0898124472003241</v>
      </c>
      <c r="L37">
        <f t="shared" si="8"/>
        <v>-4.5716981132075514</v>
      </c>
      <c r="M37">
        <f t="shared" si="9"/>
        <v>20.900423638305487</v>
      </c>
      <c r="O37" t="s">
        <v>108</v>
      </c>
      <c r="P37" s="9">
        <v>2.8490000000000002</v>
      </c>
      <c r="S37">
        <v>166.8</v>
      </c>
      <c r="T37">
        <f t="shared" si="10"/>
        <v>15.234963427461805</v>
      </c>
      <c r="W37">
        <v>166.8</v>
      </c>
      <c r="X37">
        <v>19.600000000000001</v>
      </c>
      <c r="Y37">
        <f t="shared" si="11"/>
        <v>-4.3650365725381963</v>
      </c>
      <c r="AR37">
        <v>95.7</v>
      </c>
      <c r="AS37">
        <f t="shared" si="14"/>
        <v>12.544379091633544</v>
      </c>
      <c r="AT37">
        <v>95.7</v>
      </c>
      <c r="AU37">
        <f t="shared" si="15"/>
        <v>10.967743445355151</v>
      </c>
    </row>
    <row r="38" spans="2:47" x14ac:dyDescent="0.3">
      <c r="B38">
        <v>290.7</v>
      </c>
      <c r="C38">
        <v>12.8</v>
      </c>
      <c r="D38">
        <f t="shared" si="1"/>
        <v>147.67421383647803</v>
      </c>
      <c r="E38">
        <f t="shared" si="2"/>
        <v>-1.2716981132075507</v>
      </c>
      <c r="F38">
        <f t="shared" si="3"/>
        <v>-187.79701910525748</v>
      </c>
      <c r="G38">
        <f t="shared" si="4"/>
        <v>21807.67343222184</v>
      </c>
      <c r="H38">
        <v>290.7</v>
      </c>
      <c r="I38">
        <f t="shared" si="5"/>
        <v>21.297354109544337</v>
      </c>
      <c r="J38">
        <f t="shared" si="6"/>
        <v>-8.4973541095443359</v>
      </c>
      <c r="K38">
        <f t="shared" si="7"/>
        <v>72.20502686299001</v>
      </c>
      <c r="L38">
        <f t="shared" si="8"/>
        <v>-1.2716981132075507</v>
      </c>
      <c r="M38">
        <f t="shared" si="9"/>
        <v>1.6172160911356444</v>
      </c>
      <c r="O38" t="s">
        <v>106</v>
      </c>
      <c r="S38">
        <v>149.69999999999999</v>
      </c>
      <c r="T38">
        <f t="shared" si="10"/>
        <v>14.398265439862037</v>
      </c>
      <c r="W38">
        <v>149.69999999999999</v>
      </c>
      <c r="X38">
        <v>17.3</v>
      </c>
      <c r="Y38">
        <f t="shared" si="11"/>
        <v>-2.9017345601379638</v>
      </c>
      <c r="AR38">
        <v>290.7</v>
      </c>
      <c r="AS38">
        <f t="shared" si="14"/>
        <v>23.691962167920142</v>
      </c>
      <c r="AT38">
        <v>290.7</v>
      </c>
      <c r="AU38">
        <f t="shared" si="15"/>
        <v>18.902746051168535</v>
      </c>
    </row>
    <row r="39" spans="2:47" x14ac:dyDescent="0.3">
      <c r="B39">
        <v>266.89999999999998</v>
      </c>
      <c r="C39">
        <v>25.4</v>
      </c>
      <c r="D39">
        <f t="shared" si="1"/>
        <v>123.87421383647802</v>
      </c>
      <c r="E39">
        <f t="shared" si="2"/>
        <v>11.328301886792447</v>
      </c>
      <c r="F39">
        <f t="shared" si="3"/>
        <v>1403.284490328705</v>
      </c>
      <c r="G39">
        <f t="shared" si="4"/>
        <v>15344.820853605483</v>
      </c>
      <c r="H39">
        <v>266.89999999999998</v>
      </c>
      <c r="I39">
        <f t="shared" si="5"/>
        <v>20.132827085867465</v>
      </c>
      <c r="J39">
        <f t="shared" si="6"/>
        <v>5.2671729141325336</v>
      </c>
      <c r="K39">
        <f t="shared" si="7"/>
        <v>27.743110507371405</v>
      </c>
      <c r="L39">
        <f t="shared" si="8"/>
        <v>11.328301886792447</v>
      </c>
      <c r="M39">
        <f t="shared" si="9"/>
        <v>128.33042363830532</v>
      </c>
      <c r="S39">
        <v>38.200000000000003</v>
      </c>
      <c r="T39">
        <f t="shared" si="10"/>
        <v>8.9426031230565304</v>
      </c>
      <c r="W39">
        <v>38.200000000000003</v>
      </c>
      <c r="X39">
        <v>7.6</v>
      </c>
      <c r="Y39">
        <f t="shared" si="11"/>
        <v>1.3426031230565307</v>
      </c>
      <c r="AR39">
        <v>266.89999999999998</v>
      </c>
      <c r="AS39">
        <f t="shared" si="14"/>
        <v>22.331385361686188</v>
      </c>
      <c r="AT39">
        <v>266.89999999999998</v>
      </c>
      <c r="AU39">
        <f t="shared" si="15"/>
        <v>17.934268810048742</v>
      </c>
    </row>
    <row r="40" spans="2:47" x14ac:dyDescent="0.3">
      <c r="B40">
        <v>74.7</v>
      </c>
      <c r="C40">
        <v>14.7</v>
      </c>
      <c r="D40">
        <f t="shared" si="1"/>
        <v>-68.325786163521954</v>
      </c>
      <c r="E40">
        <f t="shared" si="2"/>
        <v>0.62830188679244792</v>
      </c>
      <c r="F40">
        <f t="shared" si="3"/>
        <v>-42.929220363118176</v>
      </c>
      <c r="G40">
        <f t="shared" si="4"/>
        <v>4668.4130548633284</v>
      </c>
      <c r="H40">
        <v>74.7</v>
      </c>
      <c r="I40">
        <f t="shared" si="5"/>
        <v>10.728537424073579</v>
      </c>
      <c r="J40">
        <f t="shared" si="6"/>
        <v>3.9714625759264202</v>
      </c>
      <c r="K40">
        <f t="shared" si="7"/>
        <v>15.772514991984117</v>
      </c>
      <c r="L40">
        <f t="shared" si="8"/>
        <v>0.62830188679244792</v>
      </c>
      <c r="M40">
        <f t="shared" si="9"/>
        <v>0.39476326094695002</v>
      </c>
      <c r="O40" t="s">
        <v>107</v>
      </c>
      <c r="S40">
        <v>94.2</v>
      </c>
      <c r="T40">
        <f t="shared" si="10"/>
        <v>11.682666708178578</v>
      </c>
      <c r="W40">
        <v>94.2</v>
      </c>
      <c r="X40">
        <v>9.6999999999999993</v>
      </c>
      <c r="Y40">
        <f t="shared" si="11"/>
        <v>1.9826667081785789</v>
      </c>
      <c r="AR40">
        <v>74.7</v>
      </c>
      <c r="AS40">
        <f t="shared" si="14"/>
        <v>11.343870144956526</v>
      </c>
      <c r="AT40">
        <v>74.7</v>
      </c>
      <c r="AU40">
        <f t="shared" si="15"/>
        <v>10.113204703190632</v>
      </c>
    </row>
    <row r="41" spans="2:47" x14ac:dyDescent="0.3">
      <c r="B41">
        <v>43.1</v>
      </c>
      <c r="C41">
        <v>10.1</v>
      </c>
      <c r="D41">
        <f t="shared" si="1"/>
        <v>-99.925786163521963</v>
      </c>
      <c r="E41">
        <f t="shared" si="2"/>
        <v>-3.9716981132075517</v>
      </c>
      <c r="F41">
        <f t="shared" si="3"/>
        <v>396.87505636644147</v>
      </c>
      <c r="G41">
        <f t="shared" si="4"/>
        <v>9985.1627403979164</v>
      </c>
      <c r="H41">
        <v>43.1</v>
      </c>
      <c r="I41">
        <f t="shared" si="5"/>
        <v>9.1823586867547089</v>
      </c>
      <c r="J41">
        <f t="shared" si="6"/>
        <v>0.91764131324529075</v>
      </c>
      <c r="K41">
        <f t="shared" si="7"/>
        <v>0.84206557977454177</v>
      </c>
      <c r="L41">
        <f t="shared" si="8"/>
        <v>-3.9716981132075517</v>
      </c>
      <c r="M41">
        <f t="shared" si="9"/>
        <v>15.774385902456427</v>
      </c>
      <c r="O41" t="s">
        <v>100</v>
      </c>
      <c r="S41">
        <v>177</v>
      </c>
      <c r="T41">
        <f t="shared" si="10"/>
        <v>15.734046437609036</v>
      </c>
      <c r="W41">
        <v>177</v>
      </c>
      <c r="X41">
        <v>12.8</v>
      </c>
      <c r="Y41">
        <f t="shared" si="11"/>
        <v>2.9340464376090356</v>
      </c>
      <c r="AR41">
        <v>43.1</v>
      </c>
      <c r="AS41">
        <f t="shared" si="14"/>
        <v>9.5373900156711073</v>
      </c>
      <c r="AT41">
        <v>43.1</v>
      </c>
      <c r="AU41">
        <f t="shared" si="15"/>
        <v>8.8273273578383105</v>
      </c>
    </row>
    <row r="42" spans="2:47" x14ac:dyDescent="0.3">
      <c r="B42">
        <v>228</v>
      </c>
      <c r="C42">
        <v>21.5</v>
      </c>
      <c r="D42">
        <f t="shared" si="1"/>
        <v>84.974213836478043</v>
      </c>
      <c r="E42">
        <f t="shared" si="2"/>
        <v>7.4283018867924486</v>
      </c>
      <c r="F42">
        <f t="shared" si="3"/>
        <v>631.21411297021484</v>
      </c>
      <c r="G42">
        <f t="shared" si="4"/>
        <v>7220.6170171274962</v>
      </c>
      <c r="H42">
        <v>228</v>
      </c>
      <c r="I42">
        <f t="shared" si="5"/>
        <v>18.229461488345187</v>
      </c>
      <c r="J42">
        <f t="shared" si="6"/>
        <v>3.2705385116548129</v>
      </c>
      <c r="K42">
        <f t="shared" si="7"/>
        <v>10.696422156217279</v>
      </c>
      <c r="L42">
        <f t="shared" si="8"/>
        <v>7.4283018867924486</v>
      </c>
      <c r="M42">
        <f t="shared" si="9"/>
        <v>55.17966892132425</v>
      </c>
      <c r="O42">
        <f>P3+(P37*P30)</f>
        <v>5.716709269890563E-2</v>
      </c>
      <c r="S42">
        <v>283.60000000000002</v>
      </c>
      <c r="T42">
        <f t="shared" si="10"/>
        <v>20.949953190716364</v>
      </c>
      <c r="W42">
        <v>283.60000000000002</v>
      </c>
      <c r="X42">
        <v>25.5</v>
      </c>
      <c r="Y42">
        <f t="shared" si="11"/>
        <v>-4.5500468092836357</v>
      </c>
      <c r="AR42">
        <v>228</v>
      </c>
      <c r="AS42">
        <f t="shared" si="14"/>
        <v>20.107585455698761</v>
      </c>
      <c r="AT42">
        <v>228</v>
      </c>
      <c r="AU42">
        <f t="shared" si="15"/>
        <v>16.351337520991613</v>
      </c>
    </row>
    <row r="43" spans="2:47" x14ac:dyDescent="0.3">
      <c r="B43">
        <v>202.5</v>
      </c>
      <c r="C43">
        <v>16.600000000000001</v>
      </c>
      <c r="D43">
        <f t="shared" si="1"/>
        <v>59.474213836478043</v>
      </c>
      <c r="E43">
        <f t="shared" si="2"/>
        <v>2.52830188679245</v>
      </c>
      <c r="F43">
        <f t="shared" si="3"/>
        <v>150.36876705826506</v>
      </c>
      <c r="G43">
        <f t="shared" si="4"/>
        <v>3537.1821114671161</v>
      </c>
      <c r="H43">
        <v>202.5</v>
      </c>
      <c r="I43">
        <f t="shared" si="5"/>
        <v>16.981753962977109</v>
      </c>
      <c r="J43">
        <f t="shared" si="6"/>
        <v>-0.38175396297710762</v>
      </c>
      <c r="K43">
        <f t="shared" si="7"/>
        <v>0.14573608824872686</v>
      </c>
      <c r="L43">
        <f t="shared" si="8"/>
        <v>2.52830188679245</v>
      </c>
      <c r="M43">
        <f t="shared" si="9"/>
        <v>6.392310430758263</v>
      </c>
      <c r="O43">
        <f>P3-(P37*P30)</f>
        <v>4.0692321055453243E-2</v>
      </c>
      <c r="S43">
        <v>232.1</v>
      </c>
      <c r="T43">
        <f t="shared" si="10"/>
        <v>18.430073286541621</v>
      </c>
      <c r="W43">
        <v>232.1</v>
      </c>
      <c r="X43">
        <v>13.4</v>
      </c>
      <c r="Y43">
        <f t="shared" si="11"/>
        <v>5.0300732865416204</v>
      </c>
      <c r="AR43">
        <v>202.5</v>
      </c>
      <c r="AS43">
        <f t="shared" si="14"/>
        <v>18.649824591876666</v>
      </c>
      <c r="AT43">
        <v>202.5</v>
      </c>
      <c r="AU43">
        <f t="shared" si="15"/>
        <v>15.313683334077558</v>
      </c>
    </row>
    <row r="44" spans="2:47" x14ac:dyDescent="0.3">
      <c r="B44">
        <v>177</v>
      </c>
      <c r="C44">
        <v>17.100000000000001</v>
      </c>
      <c r="D44">
        <f t="shared" si="1"/>
        <v>33.974213836478043</v>
      </c>
      <c r="E44">
        <f t="shared" si="2"/>
        <v>3.02830188679245</v>
      </c>
      <c r="F44">
        <f t="shared" si="3"/>
        <v>102.88417586329662</v>
      </c>
      <c r="G44">
        <f t="shared" si="4"/>
        <v>1154.247205806736</v>
      </c>
      <c r="H44">
        <v>177</v>
      </c>
      <c r="I44">
        <f t="shared" si="5"/>
        <v>15.734046437609036</v>
      </c>
      <c r="J44">
        <f t="shared" si="6"/>
        <v>1.3659535623909651</v>
      </c>
      <c r="K44">
        <f t="shared" si="7"/>
        <v>1.8658291346085683</v>
      </c>
      <c r="L44">
        <f t="shared" si="8"/>
        <v>3.02830188679245</v>
      </c>
      <c r="M44">
        <f t="shared" si="9"/>
        <v>9.170612317550713</v>
      </c>
      <c r="S44">
        <v>300</v>
      </c>
      <c r="T44">
        <f t="shared" si="10"/>
        <v>21.752400383502106</v>
      </c>
      <c r="U44">
        <f>$P$5+($P$3*S44)</f>
        <v>14.736079155852737</v>
      </c>
      <c r="V44">
        <f>$P$6+($P$3*S44)</f>
        <v>14.719604384209283</v>
      </c>
      <c r="Y44">
        <f>AVERAGE(Y3:Y43)</f>
        <v>1.1987060674923282</v>
      </c>
      <c r="Z44" t="s">
        <v>96</v>
      </c>
      <c r="AA44">
        <f>_xlfn.STDEV.P(Y3:Y43)</f>
        <v>3.5163946437245532</v>
      </c>
      <c r="AR44">
        <v>177</v>
      </c>
      <c r="AS44">
        <f t="shared" si="14"/>
        <v>17.192063728054571</v>
      </c>
      <c r="AT44">
        <v>177</v>
      </c>
      <c r="AU44">
        <f t="shared" si="15"/>
        <v>14.276029147163499</v>
      </c>
    </row>
    <row r="45" spans="2:47" x14ac:dyDescent="0.3">
      <c r="B45">
        <v>293.60000000000002</v>
      </c>
      <c r="C45">
        <v>20.7</v>
      </c>
      <c r="D45">
        <f t="shared" si="1"/>
        <v>150.57421383647807</v>
      </c>
      <c r="E45">
        <f t="shared" si="2"/>
        <v>6.6283018867924479</v>
      </c>
      <c r="F45">
        <f t="shared" si="3"/>
        <v>998.0513456746171</v>
      </c>
      <c r="G45">
        <f t="shared" si="4"/>
        <v>22672.593872473422</v>
      </c>
      <c r="H45">
        <v>293.60000000000002</v>
      </c>
      <c r="I45">
        <f t="shared" si="5"/>
        <v>21.439250259488158</v>
      </c>
      <c r="J45">
        <f t="shared" si="6"/>
        <v>-0.73925025948815914</v>
      </c>
      <c r="K45">
        <f t="shared" si="7"/>
        <v>0.54649094615331062</v>
      </c>
      <c r="L45">
        <f t="shared" si="8"/>
        <v>6.6283018867924479</v>
      </c>
      <c r="M45">
        <f t="shared" si="9"/>
        <v>43.934385902456327</v>
      </c>
      <c r="S45">
        <v>310</v>
      </c>
      <c r="T45">
        <f t="shared" si="10"/>
        <v>22.2416974522739</v>
      </c>
      <c r="U45">
        <f t="shared" ref="U45:U51" si="16">$P$5+($P$3*S45)</f>
        <v>15.225376224624531</v>
      </c>
      <c r="V45">
        <f t="shared" ref="V45:V51" si="17">$P$6+($P$3*S45)</f>
        <v>15.208901452981078</v>
      </c>
      <c r="AR45">
        <v>293.60000000000002</v>
      </c>
      <c r="AS45">
        <f t="shared" si="14"/>
        <v>23.857746736746968</v>
      </c>
      <c r="AT45">
        <v>293.60000000000002</v>
      </c>
      <c r="AU45">
        <f t="shared" si="15"/>
        <v>19.020753782229349</v>
      </c>
    </row>
    <row r="46" spans="2:47" x14ac:dyDescent="0.3">
      <c r="B46">
        <v>206.9</v>
      </c>
      <c r="C46">
        <v>12.9</v>
      </c>
      <c r="D46">
        <f t="shared" si="1"/>
        <v>63.874213836478049</v>
      </c>
      <c r="E46">
        <f t="shared" si="2"/>
        <v>-1.171698113207551</v>
      </c>
      <c r="F46">
        <f t="shared" si="3"/>
        <v>-74.841295834816975</v>
      </c>
      <c r="G46">
        <f t="shared" si="4"/>
        <v>4079.9151932281238</v>
      </c>
      <c r="H46">
        <v>206.9</v>
      </c>
      <c r="I46">
        <f t="shared" si="5"/>
        <v>17.1970446732367</v>
      </c>
      <c r="J46">
        <f t="shared" si="6"/>
        <v>-4.2970446732366998</v>
      </c>
      <c r="K46">
        <f t="shared" si="7"/>
        <v>18.464592923791898</v>
      </c>
      <c r="L46">
        <f t="shared" si="8"/>
        <v>-1.171698113207551</v>
      </c>
      <c r="M46">
        <f t="shared" si="9"/>
        <v>1.372876468494135</v>
      </c>
      <c r="S46">
        <v>320</v>
      </c>
      <c r="T46">
        <f t="shared" si="10"/>
        <v>22.730994521045695</v>
      </c>
      <c r="U46">
        <f t="shared" si="16"/>
        <v>15.714673293396325</v>
      </c>
      <c r="V46">
        <f t="shared" si="17"/>
        <v>15.698198521752872</v>
      </c>
      <c r="AR46">
        <v>206.9</v>
      </c>
      <c r="AS46">
        <f t="shared" si="14"/>
        <v>18.901359799751852</v>
      </c>
      <c r="AT46">
        <v>206.9</v>
      </c>
      <c r="AU46">
        <f t="shared" si="15"/>
        <v>15.492729546721552</v>
      </c>
    </row>
    <row r="47" spans="2:47" x14ac:dyDescent="0.3">
      <c r="B47">
        <v>25.1</v>
      </c>
      <c r="C47">
        <v>8.5</v>
      </c>
      <c r="D47">
        <f t="shared" si="1"/>
        <v>-117.92578616352196</v>
      </c>
      <c r="E47">
        <f t="shared" si="2"/>
        <v>-5.5716981132075514</v>
      </c>
      <c r="F47">
        <f t="shared" si="3"/>
        <v>657.04688026581243</v>
      </c>
      <c r="G47">
        <f t="shared" si="4"/>
        <v>13906.491042284708</v>
      </c>
      <c r="H47">
        <v>25.1</v>
      </c>
      <c r="I47">
        <f t="shared" si="5"/>
        <v>8.3016239629654791</v>
      </c>
      <c r="J47">
        <f t="shared" si="6"/>
        <v>0.19837603703452089</v>
      </c>
      <c r="K47">
        <f t="shared" si="7"/>
        <v>3.9353052069521603E-2</v>
      </c>
      <c r="L47">
        <f t="shared" si="8"/>
        <v>-5.5716981132075514</v>
      </c>
      <c r="M47">
        <f t="shared" si="9"/>
        <v>31.043819864720589</v>
      </c>
      <c r="O47" t="s">
        <v>144</v>
      </c>
      <c r="S47">
        <v>330</v>
      </c>
      <c r="T47">
        <f t="shared" si="10"/>
        <v>23.220291589817489</v>
      </c>
      <c r="U47">
        <f t="shared" si="16"/>
        <v>16.203970362168118</v>
      </c>
      <c r="V47">
        <f t="shared" si="17"/>
        <v>16.187495590524666</v>
      </c>
      <c r="AR47">
        <v>25.1</v>
      </c>
      <c r="AS47">
        <f t="shared" si="14"/>
        <v>8.5083823470908069</v>
      </c>
      <c r="AT47">
        <v>25.1</v>
      </c>
      <c r="AU47">
        <f t="shared" si="15"/>
        <v>8.0948655788401513</v>
      </c>
    </row>
    <row r="48" spans="2:47" x14ac:dyDescent="0.3">
      <c r="B48">
        <v>175.1</v>
      </c>
      <c r="C48">
        <v>14.9</v>
      </c>
      <c r="D48">
        <f t="shared" si="1"/>
        <v>32.074213836478037</v>
      </c>
      <c r="E48">
        <f t="shared" si="2"/>
        <v>0.82830188679244898</v>
      </c>
      <c r="F48">
        <f t="shared" si="3"/>
        <v>26.567131838139233</v>
      </c>
      <c r="G48">
        <f t="shared" si="4"/>
        <v>1028.7551932281192</v>
      </c>
      <c r="H48">
        <v>175.1</v>
      </c>
      <c r="I48">
        <f t="shared" si="5"/>
        <v>15.641079994542395</v>
      </c>
      <c r="J48">
        <f t="shared" si="6"/>
        <v>-0.74107999454239426</v>
      </c>
      <c r="K48">
        <f t="shared" si="7"/>
        <v>0.54919955831095513</v>
      </c>
      <c r="L48">
        <f t="shared" si="8"/>
        <v>0.82830188679244898</v>
      </c>
      <c r="M48">
        <f t="shared" si="9"/>
        <v>0.68608401566393096</v>
      </c>
      <c r="O48" t="s">
        <v>145</v>
      </c>
      <c r="S48">
        <v>305</v>
      </c>
      <c r="T48">
        <f t="shared" si="10"/>
        <v>21.997048917888002</v>
      </c>
      <c r="U48">
        <f t="shared" si="16"/>
        <v>14.980727690238634</v>
      </c>
      <c r="V48">
        <f t="shared" si="17"/>
        <v>14.96425291859518</v>
      </c>
      <c r="AR48">
        <v>175.1</v>
      </c>
      <c r="AS48">
        <f t="shared" si="14"/>
        <v>17.083446251926652</v>
      </c>
      <c r="AT48">
        <v>175.1</v>
      </c>
      <c r="AU48">
        <f t="shared" si="15"/>
        <v>14.198713737158137</v>
      </c>
    </row>
    <row r="49" spans="2:47" x14ac:dyDescent="0.3">
      <c r="B49">
        <v>89.7</v>
      </c>
      <c r="C49">
        <v>10.6</v>
      </c>
      <c r="D49">
        <f t="shared" si="1"/>
        <v>-53.325786163521954</v>
      </c>
      <c r="E49">
        <f t="shared" si="2"/>
        <v>-3.4716981132075517</v>
      </c>
      <c r="F49">
        <f t="shared" si="3"/>
        <v>185.13103120920854</v>
      </c>
      <c r="G49">
        <f t="shared" si="4"/>
        <v>2843.6394699576695</v>
      </c>
      <c r="H49">
        <v>89.7</v>
      </c>
      <c r="I49">
        <f t="shared" si="5"/>
        <v>11.462483027231272</v>
      </c>
      <c r="J49">
        <f t="shared" si="6"/>
        <v>-0.86248302723127246</v>
      </c>
      <c r="K49">
        <f t="shared" si="7"/>
        <v>0.74387697226201988</v>
      </c>
      <c r="L49">
        <f t="shared" si="8"/>
        <v>-3.4716981132075517</v>
      </c>
      <c r="M49">
        <f t="shared" si="9"/>
        <v>12.052687789248875</v>
      </c>
      <c r="S49">
        <v>311</v>
      </c>
      <c r="T49">
        <f t="shared" si="10"/>
        <v>22.290627159151079</v>
      </c>
      <c r="U49">
        <f t="shared" si="16"/>
        <v>15.274305931501711</v>
      </c>
      <c r="V49">
        <f t="shared" si="17"/>
        <v>15.257831159858258</v>
      </c>
      <c r="AR49">
        <v>89.7</v>
      </c>
      <c r="AS49">
        <f t="shared" si="14"/>
        <v>12.201376535440112</v>
      </c>
      <c r="AT49">
        <v>89.7</v>
      </c>
      <c r="AU49">
        <f t="shared" si="15"/>
        <v>10.723589519022431</v>
      </c>
    </row>
    <row r="50" spans="2:47" x14ac:dyDescent="0.3">
      <c r="B50">
        <v>239.9</v>
      </c>
      <c r="C50">
        <v>23.2</v>
      </c>
      <c r="D50">
        <f t="shared" si="1"/>
        <v>96.874213836478049</v>
      </c>
      <c r="E50">
        <f t="shared" si="2"/>
        <v>9.1283018867924479</v>
      </c>
      <c r="F50">
        <f t="shared" si="3"/>
        <v>884.29706894505762</v>
      </c>
      <c r="G50">
        <f t="shared" si="4"/>
        <v>9384.6133064356745</v>
      </c>
      <c r="H50">
        <v>239.9</v>
      </c>
      <c r="I50">
        <f t="shared" si="5"/>
        <v>18.811725000183621</v>
      </c>
      <c r="J50">
        <f t="shared" si="6"/>
        <v>4.3882749998163781</v>
      </c>
      <c r="K50">
        <f t="shared" si="7"/>
        <v>19.256957474013433</v>
      </c>
      <c r="L50">
        <f t="shared" si="8"/>
        <v>9.1283018867924479</v>
      </c>
      <c r="M50">
        <f t="shared" si="9"/>
        <v>83.325895336418569</v>
      </c>
      <c r="O50" t="s">
        <v>114</v>
      </c>
      <c r="S50">
        <v>315</v>
      </c>
      <c r="T50">
        <f t="shared" si="10"/>
        <v>22.486345986659799</v>
      </c>
      <c r="U50">
        <f t="shared" si="16"/>
        <v>15.470024759010428</v>
      </c>
      <c r="V50">
        <f t="shared" si="17"/>
        <v>15.453549987366975</v>
      </c>
      <c r="AR50">
        <v>239.9</v>
      </c>
      <c r="AS50">
        <f t="shared" si="14"/>
        <v>20.787873858815736</v>
      </c>
      <c r="AT50">
        <v>239.9</v>
      </c>
      <c r="AU50">
        <f t="shared" si="15"/>
        <v>16.835576141551506</v>
      </c>
    </row>
    <row r="51" spans="2:47" x14ac:dyDescent="0.3">
      <c r="B51">
        <v>227.2</v>
      </c>
      <c r="C51">
        <v>14.8</v>
      </c>
      <c r="D51">
        <f t="shared" si="1"/>
        <v>84.174213836478032</v>
      </c>
      <c r="E51">
        <f t="shared" si="2"/>
        <v>0.72830188679244934</v>
      </c>
      <c r="F51">
        <f t="shared" si="3"/>
        <v>61.304238756378048</v>
      </c>
      <c r="G51">
        <f t="shared" si="4"/>
        <v>7085.2982749891298</v>
      </c>
      <c r="H51">
        <v>227.2</v>
      </c>
      <c r="I51">
        <f t="shared" si="5"/>
        <v>18.190317722843442</v>
      </c>
      <c r="J51">
        <f t="shared" si="6"/>
        <v>-3.3903177228434416</v>
      </c>
      <c r="K51">
        <f t="shared" si="7"/>
        <v>11.49425426182634</v>
      </c>
      <c r="L51">
        <f t="shared" si="8"/>
        <v>0.72830188679244934</v>
      </c>
      <c r="M51">
        <f t="shared" si="9"/>
        <v>0.5304236383054417</v>
      </c>
      <c r="S51">
        <v>312</v>
      </c>
      <c r="T51">
        <f t="shared" si="10"/>
        <v>22.339556866028261</v>
      </c>
      <c r="U51">
        <f t="shared" si="16"/>
        <v>15.32323563837889</v>
      </c>
      <c r="V51">
        <f t="shared" si="17"/>
        <v>15.306760866735436</v>
      </c>
      <c r="AR51">
        <v>227.2</v>
      </c>
      <c r="AS51">
        <f t="shared" si="14"/>
        <v>20.061851781539634</v>
      </c>
      <c r="AT51">
        <v>227.2</v>
      </c>
      <c r="AU51">
        <f t="shared" si="15"/>
        <v>16.318783664147251</v>
      </c>
    </row>
    <row r="52" spans="2:47" x14ac:dyDescent="0.3">
      <c r="B52">
        <v>66.900000000000006</v>
      </c>
      <c r="C52">
        <v>9.6999999999999993</v>
      </c>
      <c r="D52">
        <f t="shared" si="1"/>
        <v>-76.125786163521951</v>
      </c>
      <c r="E52">
        <f t="shared" si="2"/>
        <v>-4.3716981132075521</v>
      </c>
      <c r="F52">
        <f t="shared" si="3"/>
        <v>332.79895573751048</v>
      </c>
      <c r="G52">
        <f t="shared" si="4"/>
        <v>5795.13531901427</v>
      </c>
      <c r="H52">
        <v>66.900000000000006</v>
      </c>
      <c r="I52">
        <f t="shared" si="5"/>
        <v>10.346885710431579</v>
      </c>
      <c r="J52">
        <f t="shared" si="6"/>
        <v>-0.6468857104315795</v>
      </c>
      <c r="K52">
        <f t="shared" si="7"/>
        <v>0.41846112236056932</v>
      </c>
      <c r="L52">
        <f t="shared" si="8"/>
        <v>-4.3716981132075521</v>
      </c>
      <c r="M52">
        <f t="shared" si="9"/>
        <v>19.11174439302247</v>
      </c>
      <c r="AR52">
        <v>66.900000000000006</v>
      </c>
      <c r="AS52">
        <f t="shared" si="14"/>
        <v>10.897966821905062</v>
      </c>
      <c r="AT52">
        <v>66.900000000000006</v>
      </c>
      <c r="AU52">
        <f t="shared" si="15"/>
        <v>9.7958045989580977</v>
      </c>
    </row>
    <row r="53" spans="2:47" x14ac:dyDescent="0.3">
      <c r="B53">
        <v>199.8</v>
      </c>
      <c r="C53">
        <v>11.4</v>
      </c>
      <c r="D53">
        <f t="shared" si="1"/>
        <v>56.774213836478054</v>
      </c>
      <c r="E53">
        <f t="shared" si="2"/>
        <v>-2.671698113207551</v>
      </c>
      <c r="F53">
        <f t="shared" si="3"/>
        <v>-151.68355998576047</v>
      </c>
      <c r="G53">
        <f t="shared" si="4"/>
        <v>3223.3113567501364</v>
      </c>
      <c r="H53">
        <v>199.8</v>
      </c>
      <c r="I53">
        <f t="shared" si="5"/>
        <v>16.849643754408728</v>
      </c>
      <c r="J53">
        <f t="shared" si="6"/>
        <v>-5.4496437544087275</v>
      </c>
      <c r="K53">
        <f t="shared" si="7"/>
        <v>29.69861704996605</v>
      </c>
      <c r="L53">
        <f t="shared" si="8"/>
        <v>-2.671698113207551</v>
      </c>
      <c r="M53">
        <f t="shared" si="9"/>
        <v>7.1379708081167879</v>
      </c>
      <c r="O53" t="s">
        <v>115</v>
      </c>
      <c r="P53" t="s">
        <v>116</v>
      </c>
      <c r="AR53">
        <v>199.8</v>
      </c>
      <c r="AS53">
        <f t="shared" si="14"/>
        <v>18.49547344158962</v>
      </c>
      <c r="AT53">
        <v>199.8</v>
      </c>
      <c r="AU53">
        <f t="shared" si="15"/>
        <v>15.203814067227833</v>
      </c>
    </row>
    <row r="54" spans="2:47" x14ac:dyDescent="0.3">
      <c r="B54">
        <v>100.4</v>
      </c>
      <c r="C54">
        <v>10.7</v>
      </c>
      <c r="D54">
        <f t="shared" si="1"/>
        <v>-42.625786163521951</v>
      </c>
      <c r="E54">
        <f t="shared" si="2"/>
        <v>-3.3716981132075521</v>
      </c>
      <c r="F54">
        <f t="shared" si="3"/>
        <v>143.72128278153554</v>
      </c>
      <c r="G54">
        <f t="shared" si="4"/>
        <v>1816.9576460582994</v>
      </c>
      <c r="H54">
        <v>100.4</v>
      </c>
      <c r="I54">
        <f t="shared" si="5"/>
        <v>11.986030890817091</v>
      </c>
      <c r="J54">
        <f t="shared" si="6"/>
        <v>-1.2860308908170914</v>
      </c>
      <c r="K54">
        <f t="shared" si="7"/>
        <v>1.6538754521358017</v>
      </c>
      <c r="L54">
        <f t="shared" si="8"/>
        <v>-3.3716981132075521</v>
      </c>
      <c r="M54">
        <f t="shared" si="9"/>
        <v>11.368348166607367</v>
      </c>
      <c r="P54" t="s">
        <v>117</v>
      </c>
      <c r="AR54">
        <v>100.4</v>
      </c>
      <c r="AS54">
        <f t="shared" si="14"/>
        <v>12.813064427318402</v>
      </c>
      <c r="AT54">
        <v>100.4</v>
      </c>
      <c r="AU54">
        <f t="shared" si="15"/>
        <v>11.158997354315781</v>
      </c>
    </row>
    <row r="55" spans="2:47" x14ac:dyDescent="0.3">
      <c r="B55">
        <v>216.4</v>
      </c>
      <c r="C55">
        <v>22.6</v>
      </c>
      <c r="D55">
        <f t="shared" si="1"/>
        <v>73.374213836478049</v>
      </c>
      <c r="E55">
        <f t="shared" si="2"/>
        <v>8.52830188679245</v>
      </c>
      <c r="F55">
        <f t="shared" si="3"/>
        <v>625.75744630354848</v>
      </c>
      <c r="G55">
        <f t="shared" si="4"/>
        <v>5383.7752561212064</v>
      </c>
      <c r="H55">
        <v>216.4</v>
      </c>
      <c r="I55">
        <f t="shared" si="5"/>
        <v>17.661876888569907</v>
      </c>
      <c r="J55">
        <f t="shared" si="6"/>
        <v>4.9381231114300945</v>
      </c>
      <c r="K55">
        <f t="shared" si="7"/>
        <v>24.385059863640038</v>
      </c>
      <c r="L55">
        <f t="shared" si="8"/>
        <v>8.52830188679245</v>
      </c>
      <c r="M55">
        <f t="shared" si="9"/>
        <v>72.731933072267665</v>
      </c>
      <c r="O55" t="s">
        <v>118</v>
      </c>
      <c r="P55" t="s">
        <v>119</v>
      </c>
      <c r="AR55">
        <v>216.4</v>
      </c>
      <c r="AS55">
        <f t="shared" si="14"/>
        <v>19.444447180391453</v>
      </c>
      <c r="AT55">
        <v>216.4</v>
      </c>
      <c r="AU55">
        <f t="shared" si="15"/>
        <v>15.879306596748357</v>
      </c>
    </row>
    <row r="56" spans="2:47" x14ac:dyDescent="0.3">
      <c r="B56">
        <v>182.6</v>
      </c>
      <c r="C56">
        <v>21.2</v>
      </c>
      <c r="D56">
        <f t="shared" si="1"/>
        <v>39.574213836478037</v>
      </c>
      <c r="E56">
        <f t="shared" si="2"/>
        <v>7.1283018867924479</v>
      </c>
      <c r="F56">
        <f t="shared" si="3"/>
        <v>282.09694315889419</v>
      </c>
      <c r="G56">
        <f t="shared" si="4"/>
        <v>1566.1184007752897</v>
      </c>
      <c r="H56">
        <v>182.6</v>
      </c>
      <c r="I56">
        <f t="shared" si="5"/>
        <v>16.008052796121241</v>
      </c>
      <c r="J56">
        <f t="shared" si="6"/>
        <v>5.1919472038787582</v>
      </c>
      <c r="K56">
        <f t="shared" si="7"/>
        <v>26.956315767864456</v>
      </c>
      <c r="L56">
        <f t="shared" si="8"/>
        <v>7.1283018867924479</v>
      </c>
      <c r="M56">
        <f t="shared" si="9"/>
        <v>50.81268778924877</v>
      </c>
      <c r="P56" t="s">
        <v>120</v>
      </c>
      <c r="AR56">
        <v>182.6</v>
      </c>
      <c r="AS56">
        <f t="shared" si="14"/>
        <v>17.512199447168442</v>
      </c>
      <c r="AT56">
        <v>182.6</v>
      </c>
      <c r="AU56">
        <f t="shared" si="15"/>
        <v>14.503906145074037</v>
      </c>
    </row>
    <row r="57" spans="2:47" x14ac:dyDescent="0.3">
      <c r="B57">
        <v>262.7</v>
      </c>
      <c r="C57">
        <v>20.2</v>
      </c>
      <c r="D57">
        <f t="shared" si="1"/>
        <v>119.67421383647803</v>
      </c>
      <c r="E57">
        <f t="shared" si="2"/>
        <v>6.1283018867924479</v>
      </c>
      <c r="F57">
        <f t="shared" si="3"/>
        <v>733.39971045449124</v>
      </c>
      <c r="G57">
        <f t="shared" si="4"/>
        <v>14321.91745737907</v>
      </c>
      <c r="H57">
        <v>262.7</v>
      </c>
      <c r="I57">
        <f t="shared" si="5"/>
        <v>19.927322316983314</v>
      </c>
      <c r="J57">
        <f t="shared" si="6"/>
        <v>0.27267768301668482</v>
      </c>
      <c r="K57">
        <f t="shared" si="7"/>
        <v>7.4353118815347646E-2</v>
      </c>
      <c r="L57">
        <f t="shared" si="8"/>
        <v>6.1283018867924479</v>
      </c>
      <c r="M57">
        <f t="shared" si="9"/>
        <v>37.556084015663878</v>
      </c>
      <c r="AR57">
        <v>262.7</v>
      </c>
      <c r="AS57">
        <f t="shared" si="14"/>
        <v>22.091283572350783</v>
      </c>
      <c r="AT57">
        <v>262.7</v>
      </c>
      <c r="AU57">
        <f t="shared" si="15"/>
        <v>17.763361061615839</v>
      </c>
    </row>
    <row r="58" spans="2:47" x14ac:dyDescent="0.3">
      <c r="B58">
        <v>198.9</v>
      </c>
      <c r="C58">
        <v>23.7</v>
      </c>
      <c r="D58">
        <f t="shared" si="1"/>
        <v>55.874213836478049</v>
      </c>
      <c r="E58">
        <f t="shared" si="2"/>
        <v>9.6283018867924479</v>
      </c>
      <c r="F58">
        <f t="shared" si="3"/>
        <v>537.97379850480627</v>
      </c>
      <c r="G58">
        <f t="shared" si="4"/>
        <v>3121.927771844475</v>
      </c>
      <c r="H58">
        <v>198.9</v>
      </c>
      <c r="I58">
        <f t="shared" si="5"/>
        <v>16.805607018219266</v>
      </c>
      <c r="J58">
        <f t="shared" si="6"/>
        <v>6.894392981780733</v>
      </c>
      <c r="K58">
        <f t="shared" si="7"/>
        <v>47.532654587227427</v>
      </c>
      <c r="L58">
        <f t="shared" si="8"/>
        <v>9.6283018867924479</v>
      </c>
      <c r="M58">
        <f t="shared" si="9"/>
        <v>92.704197223211011</v>
      </c>
      <c r="O58" t="s">
        <v>121</v>
      </c>
      <c r="Q58" t="s">
        <v>122</v>
      </c>
      <c r="R58">
        <f>P3/P30</f>
        <v>16.922933793560237</v>
      </c>
      <c r="AR58">
        <v>198.9</v>
      </c>
      <c r="AS58">
        <f t="shared" si="14"/>
        <v>18.444023058160603</v>
      </c>
      <c r="AT58">
        <v>198.9</v>
      </c>
      <c r="AU58">
        <f t="shared" si="15"/>
        <v>15.167190978277926</v>
      </c>
    </row>
    <row r="59" spans="2:47" x14ac:dyDescent="0.3">
      <c r="B59">
        <v>7.3</v>
      </c>
      <c r="C59">
        <v>5.5</v>
      </c>
      <c r="D59">
        <f t="shared" si="1"/>
        <v>-135.72578616352195</v>
      </c>
      <c r="E59">
        <f t="shared" si="2"/>
        <v>-8.5716981132075514</v>
      </c>
      <c r="F59">
        <f t="shared" si="3"/>
        <v>1163.4004651714727</v>
      </c>
      <c r="G59">
        <f t="shared" si="4"/>
        <v>18421.489029706085</v>
      </c>
      <c r="H59">
        <v>7.3</v>
      </c>
      <c r="I59">
        <f t="shared" si="5"/>
        <v>7.4306751805516855</v>
      </c>
      <c r="J59">
        <f t="shared" si="6"/>
        <v>-1.9306751805516855</v>
      </c>
      <c r="K59">
        <f t="shared" si="7"/>
        <v>3.7275066527982834</v>
      </c>
      <c r="L59">
        <f t="shared" si="8"/>
        <v>-8.5716981132075514</v>
      </c>
      <c r="M59">
        <f t="shared" si="9"/>
        <v>73.474008543965894</v>
      </c>
      <c r="O59" t="s">
        <v>123</v>
      </c>
      <c r="AR59">
        <v>7.3</v>
      </c>
      <c r="AS59">
        <f t="shared" si="14"/>
        <v>7.4908080970502864</v>
      </c>
      <c r="AT59">
        <v>7.3</v>
      </c>
      <c r="AU59">
        <f t="shared" si="15"/>
        <v>7.3705422640530838</v>
      </c>
    </row>
    <row r="60" spans="2:47" x14ac:dyDescent="0.3">
      <c r="B60">
        <v>136.19999999999999</v>
      </c>
      <c r="C60">
        <v>13.2</v>
      </c>
      <c r="D60">
        <f t="shared" si="1"/>
        <v>-6.8257861635219683</v>
      </c>
      <c r="E60">
        <f t="shared" si="2"/>
        <v>-0.87169811320755208</v>
      </c>
      <c r="F60">
        <f t="shared" si="3"/>
        <v>5.950024919900315</v>
      </c>
      <c r="G60">
        <f t="shared" si="4"/>
        <v>46.59135675012795</v>
      </c>
      <c r="H60">
        <v>136.19999999999999</v>
      </c>
      <c r="I60">
        <f t="shared" si="5"/>
        <v>13.737714397020113</v>
      </c>
      <c r="J60">
        <f t="shared" si="6"/>
        <v>-0.53771439702011392</v>
      </c>
      <c r="K60">
        <f t="shared" si="7"/>
        <v>0.28913677276270472</v>
      </c>
      <c r="L60">
        <f t="shared" si="8"/>
        <v>-0.87169811320755208</v>
      </c>
      <c r="M60">
        <f t="shared" si="9"/>
        <v>0.75985760056960627</v>
      </c>
      <c r="O60" t="s">
        <v>124</v>
      </c>
      <c r="P60">
        <v>0.01</v>
      </c>
      <c r="R60" t="s">
        <v>125</v>
      </c>
      <c r="W60" t="s">
        <v>126</v>
      </c>
      <c r="X60">
        <v>5.0000000000000001E-3</v>
      </c>
      <c r="AR60">
        <v>136.19999999999999</v>
      </c>
      <c r="AS60">
        <f t="shared" si="14"/>
        <v>14.859646345939222</v>
      </c>
      <c r="AT60">
        <v>136.19999999999999</v>
      </c>
      <c r="AU60">
        <f t="shared" si="15"/>
        <v>12.615782448101006</v>
      </c>
    </row>
    <row r="61" spans="2:47" ht="15" thickBot="1" x14ac:dyDescent="0.35">
      <c r="B61">
        <v>210.8</v>
      </c>
      <c r="C61">
        <v>23.8</v>
      </c>
      <c r="D61">
        <f t="shared" si="1"/>
        <v>67.774213836478054</v>
      </c>
      <c r="E61">
        <f t="shared" si="2"/>
        <v>9.7283018867924493</v>
      </c>
      <c r="F61">
        <f t="shared" si="3"/>
        <v>659.32801234128442</v>
      </c>
      <c r="G61">
        <f t="shared" si="4"/>
        <v>4593.344061152653</v>
      </c>
      <c r="H61">
        <v>210.8</v>
      </c>
      <c r="I61">
        <f t="shared" si="5"/>
        <v>17.3878705300577</v>
      </c>
      <c r="J61">
        <f t="shared" si="6"/>
        <v>6.4121294699423004</v>
      </c>
      <c r="K61">
        <f t="shared" si="7"/>
        <v>41.115404339302529</v>
      </c>
      <c r="L61">
        <f t="shared" si="8"/>
        <v>9.7283018867924493</v>
      </c>
      <c r="M61">
        <f t="shared" si="9"/>
        <v>94.639857600569528</v>
      </c>
      <c r="O61" t="s">
        <v>127</v>
      </c>
      <c r="Q61">
        <v>161</v>
      </c>
      <c r="R61" t="s">
        <v>128</v>
      </c>
      <c r="S61">
        <v>159</v>
      </c>
      <c r="AR61">
        <v>210.8</v>
      </c>
      <c r="AS61">
        <f t="shared" si="14"/>
        <v>19.124311461277582</v>
      </c>
      <c r="AT61">
        <v>210.8</v>
      </c>
      <c r="AU61">
        <f t="shared" si="15"/>
        <v>15.651429598837819</v>
      </c>
    </row>
    <row r="62" spans="2:47" ht="15" thickBot="1" x14ac:dyDescent="0.35">
      <c r="B62">
        <v>210.7</v>
      </c>
      <c r="C62">
        <v>18.399999999999999</v>
      </c>
      <c r="D62">
        <f t="shared" si="1"/>
        <v>67.674213836478032</v>
      </c>
      <c r="E62">
        <f t="shared" si="2"/>
        <v>4.3283018867924472</v>
      </c>
      <c r="F62">
        <f t="shared" si="3"/>
        <v>292.9144274356234</v>
      </c>
      <c r="G62">
        <f t="shared" si="4"/>
        <v>4579.7992183853548</v>
      </c>
      <c r="H62">
        <v>210.7</v>
      </c>
      <c r="I62">
        <f t="shared" si="5"/>
        <v>17.382977559369984</v>
      </c>
      <c r="J62">
        <f t="shared" si="6"/>
        <v>1.017022440630015</v>
      </c>
      <c r="K62">
        <f t="shared" si="7"/>
        <v>1.0343346447450323</v>
      </c>
      <c r="L62">
        <f t="shared" si="8"/>
        <v>4.3283018867924472</v>
      </c>
      <c r="M62">
        <f t="shared" si="9"/>
        <v>18.734197223211059</v>
      </c>
      <c r="O62" t="s">
        <v>129</v>
      </c>
      <c r="T62" s="10">
        <v>2.8490000000000002</v>
      </c>
      <c r="U62" s="11"/>
      <c r="V62" s="11"/>
      <c r="W62" t="s">
        <v>130</v>
      </c>
      <c r="AR62">
        <v>210.7</v>
      </c>
      <c r="AS62">
        <f t="shared" si="14"/>
        <v>19.118594752007692</v>
      </c>
      <c r="AT62">
        <v>210.7</v>
      </c>
      <c r="AU62">
        <f t="shared" si="15"/>
        <v>15.647360366732274</v>
      </c>
    </row>
    <row r="63" spans="2:47" x14ac:dyDescent="0.3">
      <c r="B63">
        <v>53.5</v>
      </c>
      <c r="C63">
        <v>8.1</v>
      </c>
      <c r="D63">
        <f t="shared" si="1"/>
        <v>-89.525786163521957</v>
      </c>
      <c r="E63">
        <f t="shared" si="2"/>
        <v>-5.9716981132075517</v>
      </c>
      <c r="F63">
        <f t="shared" si="3"/>
        <v>534.62096831612678</v>
      </c>
      <c r="G63">
        <f t="shared" si="4"/>
        <v>8014.8663881966595</v>
      </c>
      <c r="H63">
        <v>53.5</v>
      </c>
      <c r="I63">
        <f t="shared" si="5"/>
        <v>9.6912276382773754</v>
      </c>
      <c r="J63">
        <f t="shared" si="6"/>
        <v>-1.5912276382773758</v>
      </c>
      <c r="K63">
        <f t="shared" si="7"/>
        <v>2.5320053968177949</v>
      </c>
      <c r="L63">
        <f t="shared" si="8"/>
        <v>-5.9716981132075517</v>
      </c>
      <c r="M63">
        <f t="shared" si="9"/>
        <v>35.66117835528663</v>
      </c>
      <c r="T63">
        <f>R58</f>
        <v>16.922933793560237</v>
      </c>
      <c r="W63" t="s">
        <v>131</v>
      </c>
      <c r="Y63" s="3" t="s">
        <v>132</v>
      </c>
      <c r="AR63">
        <v>53.5</v>
      </c>
      <c r="AS63">
        <f t="shared" si="14"/>
        <v>10.131927779739726</v>
      </c>
      <c r="AT63">
        <v>53.5</v>
      </c>
      <c r="AU63">
        <f t="shared" si="15"/>
        <v>9.2505274968150246</v>
      </c>
    </row>
    <row r="64" spans="2:47" x14ac:dyDescent="0.3">
      <c r="B64">
        <v>261.3</v>
      </c>
      <c r="C64">
        <v>24.2</v>
      </c>
      <c r="D64">
        <f t="shared" si="1"/>
        <v>118.27421383647805</v>
      </c>
      <c r="E64">
        <f t="shared" si="2"/>
        <v>10.128301886792448</v>
      </c>
      <c r="F64">
        <f t="shared" si="3"/>
        <v>1197.9169431588941</v>
      </c>
      <c r="G64">
        <f t="shared" si="4"/>
        <v>13988.789658636937</v>
      </c>
      <c r="H64">
        <v>261.3</v>
      </c>
      <c r="I64">
        <f t="shared" si="5"/>
        <v>19.858820727355262</v>
      </c>
      <c r="J64">
        <f t="shared" si="6"/>
        <v>4.3411792726447374</v>
      </c>
      <c r="K64">
        <f t="shared" si="7"/>
        <v>18.845837477240291</v>
      </c>
      <c r="L64">
        <f t="shared" si="8"/>
        <v>10.128301886792448</v>
      </c>
      <c r="M64">
        <f t="shared" si="9"/>
        <v>102.58249911000345</v>
      </c>
      <c r="AR64">
        <v>261.3</v>
      </c>
      <c r="AS64">
        <f t="shared" si="14"/>
        <v>22.011249642572317</v>
      </c>
      <c r="AT64">
        <v>261.3</v>
      </c>
      <c r="AU64">
        <f t="shared" si="15"/>
        <v>17.706391812138207</v>
      </c>
    </row>
    <row r="65" spans="2:47" x14ac:dyDescent="0.3">
      <c r="B65">
        <v>239.3</v>
      </c>
      <c r="C65">
        <v>15.7</v>
      </c>
      <c r="D65">
        <f t="shared" si="1"/>
        <v>96.274213836478054</v>
      </c>
      <c r="E65">
        <f t="shared" si="2"/>
        <v>1.6283018867924479</v>
      </c>
      <c r="F65">
        <f t="shared" si="3"/>
        <v>156.76348403939681</v>
      </c>
      <c r="G65">
        <f t="shared" si="4"/>
        <v>9268.7242498319029</v>
      </c>
      <c r="H65">
        <v>239.3</v>
      </c>
      <c r="I65">
        <f t="shared" si="5"/>
        <v>18.782367176057313</v>
      </c>
      <c r="J65">
        <f t="shared" si="6"/>
        <v>-3.0823671760573141</v>
      </c>
      <c r="K65">
        <f t="shared" si="7"/>
        <v>9.5009874080355416</v>
      </c>
      <c r="L65">
        <f t="shared" si="8"/>
        <v>1.6283018867924479</v>
      </c>
      <c r="M65">
        <f t="shared" si="9"/>
        <v>2.6513670345318459</v>
      </c>
      <c r="S65" s="3">
        <f>-T62</f>
        <v>-2.8490000000000002</v>
      </c>
      <c r="T65" s="3"/>
      <c r="U65" s="3"/>
      <c r="V65" s="3"/>
      <c r="W65" s="3"/>
      <c r="X65" s="3">
        <f>T62</f>
        <v>2.8490000000000002</v>
      </c>
      <c r="Y65" s="3"/>
      <c r="Z65" s="3">
        <f>T63</f>
        <v>16.922933793560237</v>
      </c>
      <c r="AR65">
        <v>239.3</v>
      </c>
      <c r="AS65">
        <f t="shared" si="14"/>
        <v>20.753573603196394</v>
      </c>
      <c r="AT65">
        <v>239.3</v>
      </c>
      <c r="AU65">
        <f t="shared" si="15"/>
        <v>16.811160748918237</v>
      </c>
    </row>
    <row r="66" spans="2:47" x14ac:dyDescent="0.3">
      <c r="B66">
        <v>102.7</v>
      </c>
      <c r="C66">
        <v>14</v>
      </c>
      <c r="D66">
        <f t="shared" si="1"/>
        <v>-40.325786163521954</v>
      </c>
      <c r="E66">
        <f t="shared" si="2"/>
        <v>-7.1698113207551373E-2</v>
      </c>
      <c r="F66">
        <f t="shared" si="3"/>
        <v>2.8912827815357058</v>
      </c>
      <c r="G66">
        <f t="shared" si="4"/>
        <v>1626.1690297060986</v>
      </c>
      <c r="H66">
        <v>102.7</v>
      </c>
      <c r="I66">
        <f t="shared" si="5"/>
        <v>12.098569216634605</v>
      </c>
      <c r="J66">
        <f t="shared" si="6"/>
        <v>1.9014307833653952</v>
      </c>
      <c r="K66">
        <f t="shared" si="7"/>
        <v>3.6154390239295404</v>
      </c>
      <c r="L66">
        <f t="shared" si="8"/>
        <v>-7.1698113207551373E-2</v>
      </c>
      <c r="M66">
        <f t="shared" si="9"/>
        <v>5.1406194375228529E-3</v>
      </c>
      <c r="AR66">
        <v>102.7</v>
      </c>
      <c r="AS66">
        <f t="shared" si="14"/>
        <v>12.944548740525883</v>
      </c>
      <c r="AT66">
        <v>102.7</v>
      </c>
      <c r="AU66">
        <f t="shared" si="15"/>
        <v>11.252589692743324</v>
      </c>
    </row>
    <row r="67" spans="2:47" x14ac:dyDescent="0.3">
      <c r="B67">
        <v>131.1</v>
      </c>
      <c r="C67">
        <v>18</v>
      </c>
      <c r="D67">
        <f t="shared" si="1"/>
        <v>-11.925786163521963</v>
      </c>
      <c r="E67">
        <f t="shared" si="2"/>
        <v>3.9283018867924486</v>
      </c>
      <c r="F67">
        <f t="shared" si="3"/>
        <v>-46.848088287646604</v>
      </c>
      <c r="G67">
        <f t="shared" si="4"/>
        <v>142.22437561805188</v>
      </c>
      <c r="H67">
        <v>131.1</v>
      </c>
      <c r="I67">
        <f t="shared" si="5"/>
        <v>13.488172891946499</v>
      </c>
      <c r="J67">
        <f t="shared" si="6"/>
        <v>4.5118271080535006</v>
      </c>
      <c r="K67">
        <f t="shared" si="7"/>
        <v>20.356583852966416</v>
      </c>
      <c r="L67">
        <f t="shared" si="8"/>
        <v>3.9283018867924486</v>
      </c>
      <c r="M67">
        <f t="shared" si="9"/>
        <v>15.431555713777112</v>
      </c>
      <c r="Y67" t="s">
        <v>133</v>
      </c>
      <c r="AR67">
        <v>131.1</v>
      </c>
      <c r="AS67">
        <f t="shared" si="14"/>
        <v>14.568094173174803</v>
      </c>
      <c r="AT67">
        <v>131.1</v>
      </c>
      <c r="AU67">
        <f t="shared" si="15"/>
        <v>12.408251610718196</v>
      </c>
    </row>
    <row r="68" spans="2:47" x14ac:dyDescent="0.3">
      <c r="B68">
        <v>69</v>
      </c>
      <c r="C68">
        <v>9.3000000000000007</v>
      </c>
      <c r="D68">
        <f t="shared" ref="D68:D131" si="18">B68-$B$204</f>
        <v>-74.025786163521957</v>
      </c>
      <c r="E68">
        <f t="shared" ref="E68:E131" si="19">C68-$C$204</f>
        <v>-4.7716981132075507</v>
      </c>
      <c r="F68">
        <f t="shared" ref="F68:F131" si="20">D68*E68</f>
        <v>353.22870416518333</v>
      </c>
      <c r="G68">
        <f t="shared" ref="G68:G131" si="21">D68^2</f>
        <v>5479.8170171274787</v>
      </c>
      <c r="H68">
        <v>69</v>
      </c>
      <c r="I68">
        <f t="shared" ref="I68:I131" si="22">$P$4+($P$3*B68)</f>
        <v>10.449638094873656</v>
      </c>
      <c r="J68">
        <f t="shared" ref="J68:J131" si="23">C68-I68</f>
        <v>-1.1496380948736551</v>
      </c>
      <c r="K68">
        <f t="shared" ref="K68:K131" si="24">J68^2</f>
        <v>1.3216677491847273</v>
      </c>
      <c r="L68">
        <f t="shared" ref="L68:L131" si="25">C68-$C$204</f>
        <v>-4.7716981132075507</v>
      </c>
      <c r="M68">
        <f t="shared" ref="M68:M131" si="26">L68^2</f>
        <v>22.769102883588499</v>
      </c>
      <c r="Y68" t="s">
        <v>134</v>
      </c>
      <c r="AR68">
        <v>69</v>
      </c>
      <c r="AS68">
        <f t="shared" ref="AS68:AS131" si="27">$P$4+($P$5*B68)</f>
        <v>11.018017716572764</v>
      </c>
      <c r="AT68">
        <v>69</v>
      </c>
      <c r="AU68">
        <f t="shared" ref="AU68:AU131" si="28">$P$4+($P$6*B68)</f>
        <v>9.8812584731745492</v>
      </c>
    </row>
    <row r="69" spans="2:47" x14ac:dyDescent="0.3">
      <c r="B69">
        <v>31.5</v>
      </c>
      <c r="C69">
        <v>9.5</v>
      </c>
      <c r="D69">
        <f t="shared" si="18"/>
        <v>-111.52578616352196</v>
      </c>
      <c r="E69">
        <f t="shared" si="19"/>
        <v>-4.5716981132075514</v>
      </c>
      <c r="F69">
        <f t="shared" si="20"/>
        <v>509.86222617776218</v>
      </c>
      <c r="G69">
        <f t="shared" si="21"/>
        <v>12438.000979391625</v>
      </c>
      <c r="H69">
        <v>31.5</v>
      </c>
      <c r="I69">
        <f t="shared" si="22"/>
        <v>8.6147740869794269</v>
      </c>
      <c r="J69">
        <f t="shared" si="23"/>
        <v>0.88522591302057307</v>
      </c>
      <c r="K69">
        <f t="shared" si="24"/>
        <v>0.78362491708310722</v>
      </c>
      <c r="L69">
        <f t="shared" si="25"/>
        <v>-4.5716981132075514</v>
      </c>
      <c r="M69">
        <f t="shared" si="26"/>
        <v>20.900423638305487</v>
      </c>
      <c r="O69" t="s">
        <v>135</v>
      </c>
      <c r="AR69">
        <v>31.5</v>
      </c>
      <c r="AS69">
        <f t="shared" si="27"/>
        <v>8.8742517403638033</v>
      </c>
      <c r="AT69">
        <v>31.5</v>
      </c>
      <c r="AU69">
        <f t="shared" si="28"/>
        <v>8.3552964335950524</v>
      </c>
    </row>
    <row r="70" spans="2:47" x14ac:dyDescent="0.3">
      <c r="B70">
        <v>139.30000000000001</v>
      </c>
      <c r="C70">
        <v>13.4</v>
      </c>
      <c r="D70">
        <f t="shared" si="18"/>
        <v>-3.7257861635219456</v>
      </c>
      <c r="E70">
        <f t="shared" si="19"/>
        <v>-0.67169811320755102</v>
      </c>
      <c r="F70">
        <f t="shared" si="20"/>
        <v>2.502603536252491</v>
      </c>
      <c r="G70">
        <f t="shared" si="21"/>
        <v>13.881482536291578</v>
      </c>
      <c r="H70">
        <v>139.30000000000001</v>
      </c>
      <c r="I70">
        <f t="shared" si="22"/>
        <v>13.889396488339372</v>
      </c>
      <c r="J70">
        <f t="shared" si="23"/>
        <v>-0.48939648833937177</v>
      </c>
      <c r="K70">
        <f t="shared" si="24"/>
        <v>0.23950892279890884</v>
      </c>
      <c r="L70">
        <f t="shared" si="25"/>
        <v>-0.67169811320755102</v>
      </c>
      <c r="M70">
        <f t="shared" si="26"/>
        <v>0.45117835528658401</v>
      </c>
      <c r="O70" t="s">
        <v>121</v>
      </c>
      <c r="Q70" t="s">
        <v>122</v>
      </c>
      <c r="R70">
        <f>R58</f>
        <v>16.922933793560237</v>
      </c>
      <c r="T70" t="s">
        <v>140</v>
      </c>
      <c r="AR70">
        <v>139.30000000000001</v>
      </c>
      <c r="AS70">
        <f t="shared" si="27"/>
        <v>15.03686433330583</v>
      </c>
      <c r="AT70">
        <v>139.30000000000001</v>
      </c>
      <c r="AU70">
        <f t="shared" si="28"/>
        <v>12.741928643372912</v>
      </c>
    </row>
    <row r="71" spans="2:47" x14ac:dyDescent="0.3">
      <c r="B71">
        <v>237.4</v>
      </c>
      <c r="C71">
        <v>18.899999999999999</v>
      </c>
      <c r="D71">
        <f t="shared" si="18"/>
        <v>94.374213836478049</v>
      </c>
      <c r="E71">
        <f t="shared" si="19"/>
        <v>4.8283018867924472</v>
      </c>
      <c r="F71">
        <f t="shared" si="20"/>
        <v>455.66719473122083</v>
      </c>
      <c r="G71">
        <f t="shared" si="21"/>
        <v>8906.4922372532856</v>
      </c>
      <c r="H71">
        <v>237.4</v>
      </c>
      <c r="I71">
        <f t="shared" si="22"/>
        <v>18.689400732990674</v>
      </c>
      <c r="J71">
        <f t="shared" si="23"/>
        <v>0.21059926700932508</v>
      </c>
      <c r="K71">
        <f t="shared" si="24"/>
        <v>4.4352051264864994E-2</v>
      </c>
      <c r="L71">
        <f t="shared" si="25"/>
        <v>4.8283018867924472</v>
      </c>
      <c r="M71">
        <f t="shared" si="26"/>
        <v>23.312499110003504</v>
      </c>
      <c r="O71" t="s">
        <v>127</v>
      </c>
      <c r="Q71">
        <f>Q61</f>
        <v>161</v>
      </c>
      <c r="R71" t="s">
        <v>128</v>
      </c>
      <c r="S71">
        <f>S61</f>
        <v>159</v>
      </c>
      <c r="AR71">
        <v>237.4</v>
      </c>
      <c r="AS71">
        <f t="shared" si="27"/>
        <v>20.644956127068472</v>
      </c>
      <c r="AT71">
        <v>237.4</v>
      </c>
      <c r="AU71">
        <f t="shared" si="28"/>
        <v>16.733845338912875</v>
      </c>
    </row>
    <row r="72" spans="2:47" x14ac:dyDescent="0.3">
      <c r="B72">
        <v>216.8</v>
      </c>
      <c r="C72">
        <v>22.3</v>
      </c>
      <c r="D72">
        <f t="shared" si="18"/>
        <v>73.774213836478054</v>
      </c>
      <c r="E72">
        <f t="shared" si="19"/>
        <v>8.2283018867924493</v>
      </c>
      <c r="F72">
        <f t="shared" si="20"/>
        <v>607.03650290732196</v>
      </c>
      <c r="G72">
        <f t="shared" si="21"/>
        <v>5442.6346271903903</v>
      </c>
      <c r="H72">
        <v>216.8</v>
      </c>
      <c r="I72">
        <f t="shared" si="22"/>
        <v>17.681448771320778</v>
      </c>
      <c r="J72">
        <f t="shared" si="23"/>
        <v>4.6185512286792232</v>
      </c>
      <c r="K72">
        <f t="shared" si="24"/>
        <v>21.331015451934363</v>
      </c>
      <c r="L72">
        <f t="shared" si="25"/>
        <v>8.2283018867924493</v>
      </c>
      <c r="M72">
        <f t="shared" si="26"/>
        <v>67.704951940192188</v>
      </c>
      <c r="O72" t="s">
        <v>136</v>
      </c>
      <c r="S72">
        <f>R70</f>
        <v>16.922933793560237</v>
      </c>
      <c r="T72" t="s">
        <v>137</v>
      </c>
      <c r="AR72">
        <v>216.8</v>
      </c>
      <c r="AS72">
        <f t="shared" si="27"/>
        <v>19.467314017471018</v>
      </c>
      <c r="AT72">
        <v>216.8</v>
      </c>
      <c r="AU72">
        <f t="shared" si="28"/>
        <v>15.895583525170538</v>
      </c>
    </row>
    <row r="73" spans="2:47" x14ac:dyDescent="0.3">
      <c r="B73">
        <v>199.1</v>
      </c>
      <c r="C73">
        <v>18.3</v>
      </c>
      <c r="D73">
        <f t="shared" si="18"/>
        <v>56.074213836478037</v>
      </c>
      <c r="E73">
        <f t="shared" si="19"/>
        <v>4.2283018867924493</v>
      </c>
      <c r="F73">
        <f t="shared" si="20"/>
        <v>237.09870416518336</v>
      </c>
      <c r="G73">
        <f t="shared" si="21"/>
        <v>3144.3174573790648</v>
      </c>
      <c r="H73">
        <v>199.1</v>
      </c>
      <c r="I73">
        <f t="shared" si="22"/>
        <v>16.815392959594703</v>
      </c>
      <c r="J73">
        <f t="shared" si="23"/>
        <v>1.4846070404052973</v>
      </c>
      <c r="K73">
        <f t="shared" si="24"/>
        <v>2.204058064420976</v>
      </c>
      <c r="L73">
        <f t="shared" si="25"/>
        <v>4.2283018867924493</v>
      </c>
      <c r="M73">
        <f t="shared" si="26"/>
        <v>17.878536845852587</v>
      </c>
      <c r="S73" t="s">
        <v>138</v>
      </c>
      <c r="Y73">
        <f>0.001*2</f>
        <v>2E-3</v>
      </c>
      <c r="AR73">
        <v>199.1</v>
      </c>
      <c r="AS73">
        <f t="shared" si="27"/>
        <v>18.455456476700384</v>
      </c>
      <c r="AT73">
        <v>199.1</v>
      </c>
      <c r="AU73">
        <f t="shared" si="28"/>
        <v>15.175329442489016</v>
      </c>
    </row>
    <row r="74" spans="2:47" x14ac:dyDescent="0.3">
      <c r="B74">
        <v>109.8</v>
      </c>
      <c r="C74">
        <v>12.4</v>
      </c>
      <c r="D74">
        <f t="shared" si="18"/>
        <v>-33.22578616352196</v>
      </c>
      <c r="E74">
        <f t="shared" si="19"/>
        <v>-1.671698113207551</v>
      </c>
      <c r="F74">
        <f t="shared" si="20"/>
        <v>55.543484039397214</v>
      </c>
      <c r="G74">
        <f t="shared" si="21"/>
        <v>1103.9528661840873</v>
      </c>
      <c r="H74">
        <v>109.8</v>
      </c>
      <c r="I74">
        <f t="shared" si="22"/>
        <v>12.445970135462577</v>
      </c>
      <c r="J74">
        <f t="shared" si="23"/>
        <v>-4.5970135462576778E-2</v>
      </c>
      <c r="K74">
        <f t="shared" si="24"/>
        <v>2.113253354447659E-3</v>
      </c>
      <c r="L74">
        <f t="shared" si="25"/>
        <v>-1.671698113207551</v>
      </c>
      <c r="M74">
        <f t="shared" si="26"/>
        <v>2.7945745817016863</v>
      </c>
      <c r="S74" t="s">
        <v>139</v>
      </c>
      <c r="AR74">
        <v>109.8</v>
      </c>
      <c r="AS74">
        <f t="shared" si="27"/>
        <v>13.350435098688113</v>
      </c>
      <c r="AT74">
        <v>109.8</v>
      </c>
      <c r="AU74">
        <f t="shared" si="28"/>
        <v>11.541505172237041</v>
      </c>
    </row>
    <row r="75" spans="2:47" x14ac:dyDescent="0.3">
      <c r="B75">
        <v>26.8</v>
      </c>
      <c r="C75">
        <v>8.8000000000000007</v>
      </c>
      <c r="D75">
        <f t="shared" si="18"/>
        <v>-116.22578616352196</v>
      </c>
      <c r="E75">
        <f t="shared" si="19"/>
        <v>-5.2716981132075507</v>
      </c>
      <c r="F75">
        <f t="shared" si="20"/>
        <v>612.707257624303</v>
      </c>
      <c r="G75">
        <f t="shared" si="21"/>
        <v>13508.433369328734</v>
      </c>
      <c r="H75">
        <v>26.8</v>
      </c>
      <c r="I75">
        <f t="shared" si="22"/>
        <v>8.3848044646566837</v>
      </c>
      <c r="J75">
        <f t="shared" si="23"/>
        <v>0.41519553534331699</v>
      </c>
      <c r="K75">
        <f t="shared" si="24"/>
        <v>0.17238733256902358</v>
      </c>
      <c r="L75">
        <f t="shared" si="25"/>
        <v>-5.2716981132075507</v>
      </c>
      <c r="M75">
        <f t="shared" si="26"/>
        <v>27.790800996796051</v>
      </c>
      <c r="S75" t="s">
        <v>141</v>
      </c>
      <c r="AR75">
        <v>26.8</v>
      </c>
      <c r="AS75">
        <f t="shared" si="27"/>
        <v>8.605566404678946</v>
      </c>
      <c r="AT75">
        <v>26.8</v>
      </c>
      <c r="AU75">
        <f t="shared" si="28"/>
        <v>8.1640425246344215</v>
      </c>
    </row>
    <row r="76" spans="2:47" x14ac:dyDescent="0.3">
      <c r="B76">
        <v>129.4</v>
      </c>
      <c r="C76">
        <v>11</v>
      </c>
      <c r="D76">
        <f t="shared" si="18"/>
        <v>-13.625786163521951</v>
      </c>
      <c r="E76">
        <f t="shared" si="19"/>
        <v>-3.0716981132075514</v>
      </c>
      <c r="F76">
        <f t="shared" si="20"/>
        <v>41.854301649459934</v>
      </c>
      <c r="G76">
        <f t="shared" si="21"/>
        <v>185.66204857402624</v>
      </c>
      <c r="H76">
        <v>129.4</v>
      </c>
      <c r="I76">
        <f t="shared" si="22"/>
        <v>13.404992390255295</v>
      </c>
      <c r="J76">
        <f t="shared" si="23"/>
        <v>-2.4049923902552948</v>
      </c>
      <c r="K76">
        <f t="shared" si="24"/>
        <v>5.7839883971858761</v>
      </c>
      <c r="L76">
        <f t="shared" si="25"/>
        <v>-3.0716981132075514</v>
      </c>
      <c r="M76">
        <f t="shared" si="26"/>
        <v>9.4353292986828308</v>
      </c>
      <c r="R76" t="s">
        <v>142</v>
      </c>
      <c r="S76">
        <f>0.01-0.002</f>
        <v>8.0000000000000002E-3</v>
      </c>
      <c r="AR76">
        <v>129.4</v>
      </c>
      <c r="AS76">
        <f t="shared" si="27"/>
        <v>14.470910115586664</v>
      </c>
      <c r="AT76">
        <v>129.4</v>
      </c>
      <c r="AU76">
        <f t="shared" si="28"/>
        <v>12.339074664923924</v>
      </c>
    </row>
    <row r="77" spans="2:47" x14ac:dyDescent="0.3">
      <c r="B77">
        <v>213.4</v>
      </c>
      <c r="C77">
        <v>17</v>
      </c>
      <c r="D77">
        <f t="shared" si="18"/>
        <v>70.374213836478049</v>
      </c>
      <c r="E77">
        <f t="shared" si="19"/>
        <v>2.9283018867924486</v>
      </c>
      <c r="F77">
        <f t="shared" si="20"/>
        <v>206.07694315889393</v>
      </c>
      <c r="G77">
        <f t="shared" si="21"/>
        <v>4952.5299731023388</v>
      </c>
      <c r="H77">
        <v>213.4</v>
      </c>
      <c r="I77">
        <f t="shared" si="22"/>
        <v>17.515087767938368</v>
      </c>
      <c r="J77">
        <f t="shared" si="23"/>
        <v>-0.5150877679383683</v>
      </c>
      <c r="K77">
        <f t="shared" si="24"/>
        <v>0.26531540867973036</v>
      </c>
      <c r="L77">
        <f t="shared" si="25"/>
        <v>2.9283018867924486</v>
      </c>
      <c r="M77">
        <f t="shared" si="26"/>
        <v>8.5749519401922143</v>
      </c>
      <c r="S77" t="s">
        <v>143</v>
      </c>
      <c r="AR77">
        <v>213.4</v>
      </c>
      <c r="AS77">
        <f t="shared" si="27"/>
        <v>19.272945902294737</v>
      </c>
      <c r="AT77">
        <v>213.4</v>
      </c>
      <c r="AU77">
        <f t="shared" si="28"/>
        <v>15.757229633581998</v>
      </c>
    </row>
    <row r="78" spans="2:47" x14ac:dyDescent="0.3">
      <c r="B78">
        <v>16.899999999999999</v>
      </c>
      <c r="C78">
        <v>8.6999999999999993</v>
      </c>
      <c r="D78">
        <f t="shared" si="18"/>
        <v>-126.12578616352195</v>
      </c>
      <c r="E78">
        <f t="shared" si="19"/>
        <v>-5.3716981132075521</v>
      </c>
      <c r="F78">
        <f t="shared" si="20"/>
        <v>677.50964756141002</v>
      </c>
      <c r="G78">
        <f t="shared" si="21"/>
        <v>15907.713935366466</v>
      </c>
      <c r="H78">
        <v>16.899999999999999</v>
      </c>
      <c r="I78">
        <f t="shared" si="22"/>
        <v>7.9004003665726081</v>
      </c>
      <c r="J78">
        <f t="shared" si="23"/>
        <v>0.79959963342739115</v>
      </c>
      <c r="K78">
        <f t="shared" si="24"/>
        <v>0.6393595737772183</v>
      </c>
      <c r="L78">
        <f t="shared" si="25"/>
        <v>-5.3716981132075521</v>
      </c>
      <c r="M78">
        <f t="shared" si="26"/>
        <v>28.855140619437574</v>
      </c>
      <c r="AR78">
        <v>16.899999999999999</v>
      </c>
      <c r="AS78">
        <f t="shared" si="27"/>
        <v>8.039612186959781</v>
      </c>
      <c r="AT78">
        <v>16.899999999999999</v>
      </c>
      <c r="AU78">
        <f t="shared" si="28"/>
        <v>7.7611885461854353</v>
      </c>
    </row>
    <row r="79" spans="2:47" x14ac:dyDescent="0.3">
      <c r="B79">
        <v>27.5</v>
      </c>
      <c r="C79">
        <v>6.9</v>
      </c>
      <c r="D79">
        <f t="shared" si="18"/>
        <v>-115.52578616352196</v>
      </c>
      <c r="E79">
        <f t="shared" si="19"/>
        <v>-7.171698113207551</v>
      </c>
      <c r="F79">
        <f t="shared" si="20"/>
        <v>828.51606265574947</v>
      </c>
      <c r="G79">
        <f t="shared" si="21"/>
        <v>13346.207268699802</v>
      </c>
      <c r="H79">
        <v>27.5</v>
      </c>
      <c r="I79">
        <f t="shared" si="22"/>
        <v>8.41905525947071</v>
      </c>
      <c r="J79">
        <f t="shared" si="23"/>
        <v>-1.5190552594707096</v>
      </c>
      <c r="K79">
        <f t="shared" si="24"/>
        <v>2.3075288813256249</v>
      </c>
      <c r="L79">
        <f t="shared" si="25"/>
        <v>-7.171698113207551</v>
      </c>
      <c r="M79">
        <f t="shared" si="26"/>
        <v>51.433253826984746</v>
      </c>
      <c r="AR79">
        <v>27.5</v>
      </c>
      <c r="AS79">
        <f t="shared" si="27"/>
        <v>8.6455833695681807</v>
      </c>
      <c r="AT79">
        <v>27.5</v>
      </c>
      <c r="AU79">
        <f t="shared" si="28"/>
        <v>8.1925271493732392</v>
      </c>
    </row>
    <row r="80" spans="2:47" x14ac:dyDescent="0.3">
      <c r="B80">
        <v>120.5</v>
      </c>
      <c r="C80">
        <v>14.2</v>
      </c>
      <c r="D80">
        <f t="shared" si="18"/>
        <v>-22.525786163521957</v>
      </c>
      <c r="E80">
        <f t="shared" si="19"/>
        <v>0.12830188679244792</v>
      </c>
      <c r="F80">
        <f t="shared" si="20"/>
        <v>-2.8901008662630838</v>
      </c>
      <c r="G80">
        <f t="shared" si="21"/>
        <v>507.41104228471727</v>
      </c>
      <c r="H80">
        <v>120.5</v>
      </c>
      <c r="I80">
        <f t="shared" si="22"/>
        <v>12.969517999048398</v>
      </c>
      <c r="J80">
        <f t="shared" si="23"/>
        <v>1.2304820009516018</v>
      </c>
      <c r="K80">
        <f t="shared" si="24"/>
        <v>1.5140859546658576</v>
      </c>
      <c r="L80">
        <f t="shared" si="25"/>
        <v>0.12830188679244792</v>
      </c>
      <c r="M80">
        <f t="shared" si="26"/>
        <v>1.646137415450212E-2</v>
      </c>
      <c r="AR80">
        <v>120.5</v>
      </c>
      <c r="AS80">
        <f t="shared" si="27"/>
        <v>13.962122990566403</v>
      </c>
      <c r="AT80">
        <v>120.5</v>
      </c>
      <c r="AU80">
        <f t="shared" si="28"/>
        <v>11.976913007530392</v>
      </c>
    </row>
    <row r="81" spans="2:47" x14ac:dyDescent="0.3">
      <c r="B81">
        <v>5.4</v>
      </c>
      <c r="C81">
        <v>5.3</v>
      </c>
      <c r="D81">
        <f t="shared" si="18"/>
        <v>-137.62578616352195</v>
      </c>
      <c r="E81">
        <f t="shared" si="19"/>
        <v>-8.7716981132075524</v>
      </c>
      <c r="F81">
        <f t="shared" si="20"/>
        <v>1207.2118488192716</v>
      </c>
      <c r="G81">
        <f t="shared" si="21"/>
        <v>18940.85701712747</v>
      </c>
      <c r="H81">
        <v>5.4</v>
      </c>
      <c r="I81">
        <f t="shared" si="22"/>
        <v>7.3377087374850438</v>
      </c>
      <c r="J81">
        <f t="shared" si="23"/>
        <v>-2.037708737485044</v>
      </c>
      <c r="K81">
        <f t="shared" si="24"/>
        <v>4.1522568988228921</v>
      </c>
      <c r="L81">
        <f t="shared" si="25"/>
        <v>-8.7716981132075524</v>
      </c>
      <c r="M81">
        <f t="shared" si="26"/>
        <v>76.942687789248936</v>
      </c>
      <c r="AR81">
        <v>5.4</v>
      </c>
      <c r="AS81">
        <f t="shared" si="27"/>
        <v>7.3821906209223656</v>
      </c>
      <c r="AT81">
        <v>5.4</v>
      </c>
      <c r="AU81">
        <f t="shared" si="28"/>
        <v>7.293226854047723</v>
      </c>
    </row>
    <row r="82" spans="2:47" x14ac:dyDescent="0.3">
      <c r="B82">
        <v>116</v>
      </c>
      <c r="C82">
        <v>11</v>
      </c>
      <c r="D82">
        <f t="shared" si="18"/>
        <v>-27.025786163521957</v>
      </c>
      <c r="E82">
        <f t="shared" si="19"/>
        <v>-3.0716981132075514</v>
      </c>
      <c r="F82">
        <f t="shared" si="20"/>
        <v>83.015056366441144</v>
      </c>
      <c r="G82">
        <f t="shared" si="21"/>
        <v>730.39311775641488</v>
      </c>
      <c r="H82">
        <v>116</v>
      </c>
      <c r="I82">
        <f t="shared" si="22"/>
        <v>12.74933431810109</v>
      </c>
      <c r="J82">
        <f t="shared" si="23"/>
        <v>-1.7493343181010896</v>
      </c>
      <c r="K82">
        <f t="shared" si="24"/>
        <v>3.0601705564862041</v>
      </c>
      <c r="L82">
        <f t="shared" si="25"/>
        <v>-3.0716981132075514</v>
      </c>
      <c r="M82">
        <f t="shared" si="26"/>
        <v>9.4353292986828308</v>
      </c>
      <c r="AR82">
        <v>116</v>
      </c>
      <c r="AS82">
        <f t="shared" si="27"/>
        <v>13.704871073421328</v>
      </c>
      <c r="AT82">
        <v>116</v>
      </c>
      <c r="AU82">
        <f t="shared" si="28"/>
        <v>11.793797562780853</v>
      </c>
    </row>
    <row r="83" spans="2:47" x14ac:dyDescent="0.3">
      <c r="B83">
        <v>76.400000000000006</v>
      </c>
      <c r="C83">
        <v>11.8</v>
      </c>
      <c r="D83">
        <f t="shared" si="18"/>
        <v>-66.625786163521951</v>
      </c>
      <c r="E83">
        <f t="shared" si="19"/>
        <v>-2.2716981132075507</v>
      </c>
      <c r="F83">
        <f t="shared" si="20"/>
        <v>151.35367271864254</v>
      </c>
      <c r="G83">
        <f t="shared" si="21"/>
        <v>4438.9953819073535</v>
      </c>
      <c r="H83">
        <v>76.400000000000006</v>
      </c>
      <c r="I83">
        <f t="shared" si="22"/>
        <v>10.811717925764786</v>
      </c>
      <c r="J83">
        <f t="shared" si="23"/>
        <v>0.98828207423521519</v>
      </c>
      <c r="K83">
        <f t="shared" si="24"/>
        <v>0.97670145825465937</v>
      </c>
      <c r="L83">
        <f t="shared" si="25"/>
        <v>-2.2716981132075507</v>
      </c>
      <c r="M83">
        <f t="shared" si="26"/>
        <v>5.1606123175507452</v>
      </c>
      <c r="AR83">
        <v>76.400000000000006</v>
      </c>
      <c r="AS83">
        <f t="shared" si="27"/>
        <v>11.441054202544667</v>
      </c>
      <c r="AT83">
        <v>76.400000000000006</v>
      </c>
      <c r="AU83">
        <f t="shared" si="28"/>
        <v>10.182381648984903</v>
      </c>
    </row>
    <row r="84" spans="2:47" x14ac:dyDescent="0.3">
      <c r="B84">
        <v>239.8</v>
      </c>
      <c r="C84">
        <v>12.3</v>
      </c>
      <c r="D84">
        <f t="shared" si="18"/>
        <v>96.774213836478054</v>
      </c>
      <c r="E84">
        <f t="shared" si="19"/>
        <v>-1.7716981132075507</v>
      </c>
      <c r="F84">
        <f t="shared" si="20"/>
        <v>-171.45469206123221</v>
      </c>
      <c r="G84">
        <f t="shared" si="21"/>
        <v>9365.2484636683803</v>
      </c>
      <c r="H84">
        <v>239.8</v>
      </c>
      <c r="I84">
        <f t="shared" si="22"/>
        <v>18.806832029495904</v>
      </c>
      <c r="J84">
        <f t="shared" si="23"/>
        <v>-6.5068320294959037</v>
      </c>
      <c r="K84">
        <f t="shared" si="24"/>
        <v>42.338863060073784</v>
      </c>
      <c r="L84">
        <f t="shared" si="25"/>
        <v>-1.7716981132075507</v>
      </c>
      <c r="M84">
        <f t="shared" si="26"/>
        <v>3.138914204343195</v>
      </c>
      <c r="AR84">
        <v>239.8</v>
      </c>
      <c r="AS84">
        <f t="shared" si="27"/>
        <v>20.782157149545846</v>
      </c>
      <c r="AT84">
        <v>239.8</v>
      </c>
      <c r="AU84">
        <f t="shared" si="28"/>
        <v>16.831506909445963</v>
      </c>
    </row>
    <row r="85" spans="2:47" x14ac:dyDescent="0.3">
      <c r="B85">
        <v>75.3</v>
      </c>
      <c r="C85">
        <v>11.3</v>
      </c>
      <c r="D85">
        <f t="shared" si="18"/>
        <v>-67.72578616352196</v>
      </c>
      <c r="E85">
        <f t="shared" si="19"/>
        <v>-2.7716981132075507</v>
      </c>
      <c r="F85">
        <f t="shared" si="20"/>
        <v>187.71543372493187</v>
      </c>
      <c r="G85">
        <f t="shared" si="21"/>
        <v>4586.7821114671024</v>
      </c>
      <c r="H85">
        <v>75.3</v>
      </c>
      <c r="I85">
        <f t="shared" si="22"/>
        <v>10.757895248199887</v>
      </c>
      <c r="J85">
        <f t="shared" si="23"/>
        <v>0.54210475180011386</v>
      </c>
      <c r="K85">
        <f t="shared" si="24"/>
        <v>0.29387756192426306</v>
      </c>
      <c r="L85">
        <f t="shared" si="25"/>
        <v>-2.7716981132075507</v>
      </c>
      <c r="M85">
        <f t="shared" si="26"/>
        <v>7.6823104307582959</v>
      </c>
      <c r="AR85">
        <v>75.3</v>
      </c>
      <c r="AS85">
        <f t="shared" si="27"/>
        <v>11.378170400575868</v>
      </c>
      <c r="AT85">
        <v>75.3</v>
      </c>
      <c r="AU85">
        <f t="shared" si="28"/>
        <v>10.137620095823905</v>
      </c>
    </row>
    <row r="86" spans="2:47" x14ac:dyDescent="0.3">
      <c r="B86">
        <v>68.400000000000006</v>
      </c>
      <c r="C86">
        <v>13.6</v>
      </c>
      <c r="D86">
        <f t="shared" si="18"/>
        <v>-74.625786163521951</v>
      </c>
      <c r="E86">
        <f t="shared" si="19"/>
        <v>-0.47169811320755173</v>
      </c>
      <c r="F86">
        <f t="shared" si="20"/>
        <v>35.200842529963523</v>
      </c>
      <c r="G86">
        <f t="shared" si="21"/>
        <v>5569.0079605237042</v>
      </c>
      <c r="H86">
        <v>68.400000000000006</v>
      </c>
      <c r="I86">
        <f t="shared" si="22"/>
        <v>10.420280270747348</v>
      </c>
      <c r="J86">
        <f t="shared" si="23"/>
        <v>3.1797197292526516</v>
      </c>
      <c r="K86">
        <f t="shared" si="24"/>
        <v>10.110617556598555</v>
      </c>
      <c r="L86">
        <f t="shared" si="25"/>
        <v>-0.47169811320755173</v>
      </c>
      <c r="M86">
        <f t="shared" si="26"/>
        <v>0.22249911000356429</v>
      </c>
      <c r="AR86">
        <v>68.400000000000006</v>
      </c>
      <c r="AS86">
        <f t="shared" si="27"/>
        <v>10.983717460953422</v>
      </c>
      <c r="AT86">
        <v>68.400000000000006</v>
      </c>
      <c r="AU86">
        <f t="shared" si="28"/>
        <v>9.8568430805412781</v>
      </c>
    </row>
    <row r="87" spans="2:47" x14ac:dyDescent="0.3">
      <c r="B87">
        <v>213.5</v>
      </c>
      <c r="C87">
        <v>21.7</v>
      </c>
      <c r="D87">
        <f t="shared" si="18"/>
        <v>70.474213836478043</v>
      </c>
      <c r="E87">
        <f t="shared" si="19"/>
        <v>7.6283018867924479</v>
      </c>
      <c r="F87">
        <f t="shared" si="20"/>
        <v>537.59857837901984</v>
      </c>
      <c r="G87">
        <f t="shared" si="21"/>
        <v>4966.6148158696333</v>
      </c>
      <c r="H87">
        <v>213.5</v>
      </c>
      <c r="I87">
        <f t="shared" si="22"/>
        <v>17.519980738626085</v>
      </c>
      <c r="J87">
        <f t="shared" si="23"/>
        <v>4.1800192613739142</v>
      </c>
      <c r="K87">
        <f t="shared" si="24"/>
        <v>17.472561025456923</v>
      </c>
      <c r="L87">
        <f t="shared" si="25"/>
        <v>7.6283018867924479</v>
      </c>
      <c r="M87">
        <f t="shared" si="26"/>
        <v>58.19098967604122</v>
      </c>
      <c r="AR87">
        <v>213.5</v>
      </c>
      <c r="AS87">
        <f t="shared" si="27"/>
        <v>19.278662611564627</v>
      </c>
      <c r="AT87">
        <v>213.5</v>
      </c>
      <c r="AU87">
        <f t="shared" si="28"/>
        <v>15.761298865687543</v>
      </c>
    </row>
    <row r="88" spans="2:47" x14ac:dyDescent="0.3">
      <c r="B88">
        <v>193.2</v>
      </c>
      <c r="C88">
        <v>15.2</v>
      </c>
      <c r="D88">
        <f t="shared" si="18"/>
        <v>50.174213836478032</v>
      </c>
      <c r="E88">
        <f t="shared" si="19"/>
        <v>1.1283018867924479</v>
      </c>
      <c r="F88">
        <f t="shared" si="20"/>
        <v>56.611660140025911</v>
      </c>
      <c r="G88">
        <f t="shared" si="21"/>
        <v>2517.4517341086234</v>
      </c>
      <c r="H88">
        <v>193.2</v>
      </c>
      <c r="I88">
        <f t="shared" si="22"/>
        <v>16.526707689019339</v>
      </c>
      <c r="J88">
        <f t="shared" si="23"/>
        <v>-1.3267076890193401</v>
      </c>
      <c r="K88">
        <f t="shared" si="24"/>
        <v>1.7601532921030381</v>
      </c>
      <c r="L88">
        <f t="shared" si="25"/>
        <v>1.1283018867924479</v>
      </c>
      <c r="M88">
        <f t="shared" si="26"/>
        <v>1.2730651477393979</v>
      </c>
      <c r="AR88">
        <v>193.2</v>
      </c>
      <c r="AS88">
        <f t="shared" si="27"/>
        <v>18.118170629776841</v>
      </c>
      <c r="AT88">
        <v>193.2</v>
      </c>
      <c r="AU88">
        <f t="shared" si="28"/>
        <v>14.935244748261841</v>
      </c>
    </row>
    <row r="89" spans="2:47" x14ac:dyDescent="0.3">
      <c r="B89">
        <v>76.3</v>
      </c>
      <c r="C89">
        <v>12</v>
      </c>
      <c r="D89">
        <f t="shared" si="18"/>
        <v>-66.72578616352196</v>
      </c>
      <c r="E89">
        <f t="shared" si="19"/>
        <v>-2.0716981132075514</v>
      </c>
      <c r="F89">
        <f t="shared" si="20"/>
        <v>138.23568529725898</v>
      </c>
      <c r="G89">
        <f t="shared" si="21"/>
        <v>4452.330539140059</v>
      </c>
      <c r="H89">
        <v>76.3</v>
      </c>
      <c r="I89">
        <f t="shared" si="22"/>
        <v>10.806824955077065</v>
      </c>
      <c r="J89">
        <f t="shared" si="23"/>
        <v>1.1931750449229348</v>
      </c>
      <c r="K89">
        <f t="shared" si="24"/>
        <v>1.4236666878268476</v>
      </c>
      <c r="L89">
        <f t="shared" si="25"/>
        <v>-2.0716981132075514</v>
      </c>
      <c r="M89">
        <f t="shared" si="26"/>
        <v>4.291933072267728</v>
      </c>
      <c r="AR89">
        <v>76.3</v>
      </c>
      <c r="AS89">
        <f t="shared" si="27"/>
        <v>11.435337493274774</v>
      </c>
      <c r="AT89">
        <v>76.3</v>
      </c>
      <c r="AU89">
        <f t="shared" si="28"/>
        <v>10.178312416879358</v>
      </c>
    </row>
    <row r="90" spans="2:47" x14ac:dyDescent="0.3">
      <c r="B90">
        <v>110.7</v>
      </c>
      <c r="C90">
        <v>16</v>
      </c>
      <c r="D90">
        <f t="shared" si="18"/>
        <v>-32.325786163521954</v>
      </c>
      <c r="E90">
        <f t="shared" si="19"/>
        <v>1.9283018867924486</v>
      </c>
      <c r="F90">
        <f t="shared" si="20"/>
        <v>-62.333874451168612</v>
      </c>
      <c r="G90">
        <f t="shared" si="21"/>
        <v>1044.9564510897474</v>
      </c>
      <c r="H90">
        <v>110.7</v>
      </c>
      <c r="I90">
        <f t="shared" si="22"/>
        <v>12.490006871652039</v>
      </c>
      <c r="J90">
        <f t="shared" si="23"/>
        <v>3.5099931283479613</v>
      </c>
      <c r="K90">
        <f t="shared" si="24"/>
        <v>12.320051761049909</v>
      </c>
      <c r="L90">
        <f t="shared" si="25"/>
        <v>1.9283018867924486</v>
      </c>
      <c r="M90">
        <f t="shared" si="26"/>
        <v>3.7183481666073175</v>
      </c>
      <c r="AR90">
        <v>110.7</v>
      </c>
      <c r="AS90">
        <f t="shared" si="27"/>
        <v>13.401885482117128</v>
      </c>
      <c r="AT90">
        <v>110.7</v>
      </c>
      <c r="AU90">
        <f t="shared" si="28"/>
        <v>11.578128261186949</v>
      </c>
    </row>
    <row r="91" spans="2:47" x14ac:dyDescent="0.3">
      <c r="B91">
        <v>88.3</v>
      </c>
      <c r="C91">
        <v>12.9</v>
      </c>
      <c r="D91">
        <f t="shared" si="18"/>
        <v>-54.72578616352196</v>
      </c>
      <c r="E91">
        <f t="shared" si="19"/>
        <v>-1.171698113207551</v>
      </c>
      <c r="F91">
        <f t="shared" si="20"/>
        <v>64.122100391598579</v>
      </c>
      <c r="G91">
        <f t="shared" si="21"/>
        <v>2994.9116712155314</v>
      </c>
      <c r="H91">
        <v>88.3</v>
      </c>
      <c r="I91">
        <f t="shared" si="22"/>
        <v>11.39398143760322</v>
      </c>
      <c r="J91">
        <f t="shared" si="23"/>
        <v>1.5060185623967808</v>
      </c>
      <c r="K91">
        <f t="shared" si="24"/>
        <v>2.2680919102836663</v>
      </c>
      <c r="L91">
        <f t="shared" si="25"/>
        <v>-1.171698113207551</v>
      </c>
      <c r="M91">
        <f t="shared" si="26"/>
        <v>1.372876468494135</v>
      </c>
      <c r="AR91">
        <v>88.3</v>
      </c>
      <c r="AS91">
        <f t="shared" si="27"/>
        <v>12.121342605661642</v>
      </c>
      <c r="AT91">
        <v>88.3</v>
      </c>
      <c r="AU91">
        <f t="shared" si="28"/>
        <v>10.666620269544797</v>
      </c>
    </row>
    <row r="92" spans="2:47" x14ac:dyDescent="0.3">
      <c r="B92">
        <v>109.8</v>
      </c>
      <c r="C92">
        <v>16.7</v>
      </c>
      <c r="D92">
        <f t="shared" si="18"/>
        <v>-33.22578616352196</v>
      </c>
      <c r="E92">
        <f t="shared" si="19"/>
        <v>2.6283018867924479</v>
      </c>
      <c r="F92">
        <f t="shared" si="20"/>
        <v>-87.327396463747178</v>
      </c>
      <c r="G92">
        <f t="shared" si="21"/>
        <v>1103.9528661840873</v>
      </c>
      <c r="H92">
        <v>109.8</v>
      </c>
      <c r="I92">
        <f t="shared" si="22"/>
        <v>12.445970135462577</v>
      </c>
      <c r="J92">
        <f t="shared" si="23"/>
        <v>4.2540298645374222</v>
      </c>
      <c r="K92">
        <f t="shared" si="24"/>
        <v>18.096770088376278</v>
      </c>
      <c r="L92">
        <f t="shared" si="25"/>
        <v>2.6283018867924479</v>
      </c>
      <c r="M92">
        <f t="shared" si="26"/>
        <v>6.9079708081167421</v>
      </c>
      <c r="AR92">
        <v>109.8</v>
      </c>
      <c r="AS92">
        <f t="shared" si="27"/>
        <v>13.350435098688113</v>
      </c>
      <c r="AT92">
        <v>109.8</v>
      </c>
      <c r="AU92">
        <f t="shared" si="28"/>
        <v>11.541505172237041</v>
      </c>
    </row>
    <row r="93" spans="2:47" x14ac:dyDescent="0.3">
      <c r="B93">
        <v>134.30000000000001</v>
      </c>
      <c r="C93">
        <v>11.2</v>
      </c>
      <c r="D93">
        <f t="shared" si="18"/>
        <v>-8.7257861635219456</v>
      </c>
      <c r="E93">
        <f t="shared" si="19"/>
        <v>-2.8716981132075521</v>
      </c>
      <c r="F93">
        <f t="shared" si="20"/>
        <v>25.057823662038537</v>
      </c>
      <c r="G93">
        <f t="shared" si="21"/>
        <v>76.139344171511027</v>
      </c>
      <c r="H93">
        <v>134.30000000000001</v>
      </c>
      <c r="I93">
        <f t="shared" si="22"/>
        <v>13.644747953953473</v>
      </c>
      <c r="J93">
        <f t="shared" si="23"/>
        <v>-2.444747953953474</v>
      </c>
      <c r="K93">
        <f t="shared" si="24"/>
        <v>5.9767925583596977</v>
      </c>
      <c r="L93">
        <f t="shared" si="25"/>
        <v>-2.8716981132075521</v>
      </c>
      <c r="M93">
        <f t="shared" si="26"/>
        <v>8.2466500533998151</v>
      </c>
      <c r="AR93">
        <v>134.30000000000001</v>
      </c>
      <c r="AS93">
        <f t="shared" si="27"/>
        <v>14.751028869811302</v>
      </c>
      <c r="AT93">
        <v>134.30000000000001</v>
      </c>
      <c r="AU93">
        <f t="shared" si="28"/>
        <v>12.538467038095646</v>
      </c>
    </row>
    <row r="94" spans="2:47" x14ac:dyDescent="0.3">
      <c r="B94">
        <v>28.6</v>
      </c>
      <c r="C94">
        <v>7.3</v>
      </c>
      <c r="D94">
        <f t="shared" si="18"/>
        <v>-114.42578616352196</v>
      </c>
      <c r="E94">
        <f t="shared" si="19"/>
        <v>-6.7716981132075516</v>
      </c>
      <c r="F94">
        <f t="shared" si="20"/>
        <v>774.85688026581238</v>
      </c>
      <c r="G94">
        <f t="shared" si="21"/>
        <v>13093.260539140054</v>
      </c>
      <c r="H94">
        <v>28.6</v>
      </c>
      <c r="I94">
        <f t="shared" si="22"/>
        <v>8.4728779370356069</v>
      </c>
      <c r="J94">
        <f t="shared" si="23"/>
        <v>-1.1728779370356071</v>
      </c>
      <c r="K94">
        <f t="shared" si="24"/>
        <v>1.3756426551849015</v>
      </c>
      <c r="L94">
        <f t="shared" si="25"/>
        <v>-6.7716981132075516</v>
      </c>
      <c r="M94">
        <f t="shared" si="26"/>
        <v>45.855895336418712</v>
      </c>
      <c r="AR94">
        <v>28.6</v>
      </c>
      <c r="AS94">
        <f t="shared" si="27"/>
        <v>8.7084671715369772</v>
      </c>
      <c r="AT94">
        <v>28.6</v>
      </c>
      <c r="AU94">
        <f t="shared" si="28"/>
        <v>8.2372887025342383</v>
      </c>
    </row>
    <row r="95" spans="2:47" x14ac:dyDescent="0.3">
      <c r="B95">
        <v>217.7</v>
      </c>
      <c r="C95">
        <v>19.399999999999999</v>
      </c>
      <c r="D95">
        <f t="shared" si="18"/>
        <v>74.674213836478032</v>
      </c>
      <c r="E95">
        <f t="shared" si="19"/>
        <v>5.3283018867924472</v>
      </c>
      <c r="F95">
        <f t="shared" si="20"/>
        <v>397.88675447964857</v>
      </c>
      <c r="G95">
        <f t="shared" si="21"/>
        <v>5576.2382120960474</v>
      </c>
      <c r="H95">
        <v>217.7</v>
      </c>
      <c r="I95">
        <f t="shared" si="22"/>
        <v>17.725485507510236</v>
      </c>
      <c r="J95">
        <f t="shared" si="23"/>
        <v>1.674514492489763</v>
      </c>
      <c r="K95">
        <f t="shared" si="24"/>
        <v>2.8039987855582487</v>
      </c>
      <c r="L95">
        <f t="shared" si="25"/>
        <v>5.3283018867924472</v>
      </c>
      <c r="M95">
        <f t="shared" si="26"/>
        <v>28.390800996795953</v>
      </c>
      <c r="AR95">
        <v>217.7</v>
      </c>
      <c r="AS95">
        <f t="shared" si="27"/>
        <v>19.518764400900032</v>
      </c>
      <c r="AT95">
        <v>217.7</v>
      </c>
      <c r="AU95">
        <f t="shared" si="28"/>
        <v>15.932206614120446</v>
      </c>
    </row>
    <row r="96" spans="2:47" x14ac:dyDescent="0.3">
      <c r="B96">
        <v>250.9</v>
      </c>
      <c r="C96">
        <v>22.2</v>
      </c>
      <c r="D96">
        <f t="shared" si="18"/>
        <v>107.87421383647805</v>
      </c>
      <c r="E96">
        <f t="shared" si="19"/>
        <v>8.1283018867924479</v>
      </c>
      <c r="F96">
        <f t="shared" si="20"/>
        <v>876.83417586329654</v>
      </c>
      <c r="G96">
        <f t="shared" si="21"/>
        <v>11636.846010838191</v>
      </c>
      <c r="H96">
        <v>250.9</v>
      </c>
      <c r="I96">
        <f t="shared" si="22"/>
        <v>19.349951775832594</v>
      </c>
      <c r="J96">
        <f t="shared" si="23"/>
        <v>2.8500482241674057</v>
      </c>
      <c r="K96">
        <f t="shared" si="24"/>
        <v>8.122774880079783</v>
      </c>
      <c r="L96">
        <f t="shared" si="25"/>
        <v>8.1283018867924479</v>
      </c>
      <c r="M96">
        <f t="shared" si="26"/>
        <v>66.069291562833669</v>
      </c>
      <c r="AR96">
        <v>250.9</v>
      </c>
      <c r="AS96">
        <f t="shared" si="27"/>
        <v>21.416711878503698</v>
      </c>
      <c r="AT96">
        <v>250.9</v>
      </c>
      <c r="AU96">
        <f t="shared" si="28"/>
        <v>17.283191673161493</v>
      </c>
    </row>
    <row r="97" spans="2:47" x14ac:dyDescent="0.3">
      <c r="B97">
        <v>107.4</v>
      </c>
      <c r="C97">
        <v>11.5</v>
      </c>
      <c r="D97">
        <f t="shared" si="18"/>
        <v>-35.625786163521951</v>
      </c>
      <c r="E97">
        <f t="shared" si="19"/>
        <v>-2.5716981132075514</v>
      </c>
      <c r="F97">
        <f t="shared" si="20"/>
        <v>91.618767058265092</v>
      </c>
      <c r="G97">
        <f t="shared" si="21"/>
        <v>1269.1966397689921</v>
      </c>
      <c r="H97">
        <v>107.4</v>
      </c>
      <c r="I97">
        <f t="shared" si="22"/>
        <v>12.328538838957346</v>
      </c>
      <c r="J97">
        <f t="shared" si="23"/>
        <v>-0.82853883895734626</v>
      </c>
      <c r="K97">
        <f t="shared" si="24"/>
        <v>0.68647660766078733</v>
      </c>
      <c r="L97">
        <f t="shared" si="25"/>
        <v>-2.5716981132075514</v>
      </c>
      <c r="M97">
        <f t="shared" si="26"/>
        <v>6.6136311854752794</v>
      </c>
      <c r="AR97">
        <v>107.4</v>
      </c>
      <c r="AS97">
        <f t="shared" si="27"/>
        <v>13.213234076210739</v>
      </c>
      <c r="AT97">
        <v>107.4</v>
      </c>
      <c r="AU97">
        <f t="shared" si="28"/>
        <v>11.443843601703954</v>
      </c>
    </row>
    <row r="98" spans="2:47" x14ac:dyDescent="0.3">
      <c r="B98">
        <v>163.30000000000001</v>
      </c>
      <c r="C98">
        <v>16.899999999999999</v>
      </c>
      <c r="D98">
        <f t="shared" si="18"/>
        <v>20.274213836478054</v>
      </c>
      <c r="E98">
        <f t="shared" si="19"/>
        <v>2.8283018867924472</v>
      </c>
      <c r="F98">
        <f t="shared" si="20"/>
        <v>57.341597246944424</v>
      </c>
      <c r="G98">
        <f t="shared" si="21"/>
        <v>411.04374668723818</v>
      </c>
      <c r="H98">
        <v>163.30000000000001</v>
      </c>
      <c r="I98">
        <f t="shared" si="22"/>
        <v>15.063709453391677</v>
      </c>
      <c r="J98">
        <f t="shared" si="23"/>
        <v>1.8362905466083213</v>
      </c>
      <c r="K98">
        <f t="shared" si="24"/>
        <v>3.3719629715630872</v>
      </c>
      <c r="L98">
        <f t="shared" si="25"/>
        <v>2.8283018867924472</v>
      </c>
      <c r="M98">
        <f t="shared" si="26"/>
        <v>7.9992915628337169</v>
      </c>
      <c r="AR98">
        <v>163.30000000000001</v>
      </c>
      <c r="AS98">
        <f t="shared" si="27"/>
        <v>16.408874558079567</v>
      </c>
      <c r="AT98">
        <v>163.30000000000001</v>
      </c>
      <c r="AU98">
        <f t="shared" si="28"/>
        <v>13.718544348703791</v>
      </c>
    </row>
    <row r="99" spans="2:47" x14ac:dyDescent="0.3">
      <c r="B99">
        <v>197.6</v>
      </c>
      <c r="C99">
        <v>11.7</v>
      </c>
      <c r="D99">
        <f t="shared" si="18"/>
        <v>54.574213836478037</v>
      </c>
      <c r="E99">
        <f t="shared" si="19"/>
        <v>-2.3716981132075521</v>
      </c>
      <c r="F99">
        <f t="shared" si="20"/>
        <v>-129.43355998576044</v>
      </c>
      <c r="G99">
        <f t="shared" si="21"/>
        <v>2978.344815869631</v>
      </c>
      <c r="H99">
        <v>197.6</v>
      </c>
      <c r="I99">
        <f t="shared" si="22"/>
        <v>16.741998399278934</v>
      </c>
      <c r="J99">
        <f t="shared" si="23"/>
        <v>-5.0419983992789348</v>
      </c>
      <c r="K99">
        <f t="shared" si="24"/>
        <v>25.42174785833134</v>
      </c>
      <c r="L99">
        <f t="shared" si="25"/>
        <v>-2.3716981132075521</v>
      </c>
      <c r="M99">
        <f t="shared" si="26"/>
        <v>5.624951940192263</v>
      </c>
      <c r="AR99">
        <v>197.6</v>
      </c>
      <c r="AS99">
        <f t="shared" si="27"/>
        <v>18.369705837652027</v>
      </c>
      <c r="AT99">
        <v>197.6</v>
      </c>
      <c r="AU99">
        <f t="shared" si="28"/>
        <v>15.114290960905835</v>
      </c>
    </row>
    <row r="100" spans="2:47" x14ac:dyDescent="0.3">
      <c r="B100">
        <v>184.9</v>
      </c>
      <c r="C100">
        <v>15.5</v>
      </c>
      <c r="D100">
        <f t="shared" si="18"/>
        <v>41.874213836478049</v>
      </c>
      <c r="E100">
        <f t="shared" si="19"/>
        <v>1.4283018867924486</v>
      </c>
      <c r="F100">
        <f t="shared" si="20"/>
        <v>59.809018630592057</v>
      </c>
      <c r="G100">
        <f t="shared" si="21"/>
        <v>1753.4497844230896</v>
      </c>
      <c r="H100">
        <v>184.9</v>
      </c>
      <c r="I100">
        <f t="shared" si="22"/>
        <v>16.120591121938752</v>
      </c>
      <c r="J100">
        <f t="shared" si="23"/>
        <v>-0.62059112193875166</v>
      </c>
      <c r="K100">
        <f t="shared" si="24"/>
        <v>0.38513334062919852</v>
      </c>
      <c r="L100">
        <f t="shared" si="25"/>
        <v>1.4283018867924486</v>
      </c>
      <c r="M100">
        <f t="shared" si="26"/>
        <v>2.0400462798148689</v>
      </c>
      <c r="AR100">
        <v>184.9</v>
      </c>
      <c r="AS100">
        <f t="shared" si="27"/>
        <v>17.643683760375929</v>
      </c>
      <c r="AT100">
        <v>184.9</v>
      </c>
      <c r="AU100">
        <f t="shared" si="28"/>
        <v>14.59749848350158</v>
      </c>
    </row>
    <row r="101" spans="2:47" x14ac:dyDescent="0.3">
      <c r="B101">
        <v>289.7</v>
      </c>
      <c r="C101">
        <v>25.4</v>
      </c>
      <c r="D101">
        <f t="shared" si="18"/>
        <v>146.67421383647803</v>
      </c>
      <c r="E101">
        <f t="shared" si="19"/>
        <v>11.328301886792447</v>
      </c>
      <c r="F101">
        <f t="shared" si="20"/>
        <v>1661.5697733475729</v>
      </c>
      <c r="G101">
        <f t="shared" si="21"/>
        <v>21513.325004548882</v>
      </c>
      <c r="H101">
        <v>289.7</v>
      </c>
      <c r="I101">
        <f t="shared" si="22"/>
        <v>21.248424402667158</v>
      </c>
      <c r="J101">
        <f t="shared" si="23"/>
        <v>4.1515755973328403</v>
      </c>
      <c r="K101">
        <f t="shared" si="24"/>
        <v>17.235579940369529</v>
      </c>
      <c r="L101">
        <f t="shared" si="25"/>
        <v>11.328301886792447</v>
      </c>
      <c r="M101">
        <f t="shared" si="26"/>
        <v>128.33042363830532</v>
      </c>
      <c r="AR101">
        <v>289.7</v>
      </c>
      <c r="AS101">
        <f t="shared" si="27"/>
        <v>23.634795075221234</v>
      </c>
      <c r="AT101">
        <v>289.7</v>
      </c>
      <c r="AU101">
        <f t="shared" si="28"/>
        <v>18.862053730113079</v>
      </c>
    </row>
    <row r="102" spans="2:47" x14ac:dyDescent="0.3">
      <c r="B102">
        <v>135.19999999999999</v>
      </c>
      <c r="C102">
        <v>17.2</v>
      </c>
      <c r="D102">
        <f t="shared" si="18"/>
        <v>-7.8257861635219683</v>
      </c>
      <c r="E102">
        <f t="shared" si="19"/>
        <v>3.1283018867924479</v>
      </c>
      <c r="F102">
        <f t="shared" si="20"/>
        <v>-24.481421620980004</v>
      </c>
      <c r="G102">
        <f t="shared" si="21"/>
        <v>61.242929077171887</v>
      </c>
      <c r="H102">
        <v>135.19999999999999</v>
      </c>
      <c r="I102">
        <f t="shared" si="22"/>
        <v>13.688784690142935</v>
      </c>
      <c r="J102">
        <f t="shared" si="23"/>
        <v>3.5112153098570644</v>
      </c>
      <c r="K102">
        <f t="shared" si="24"/>
        <v>12.32863295217464</v>
      </c>
      <c r="L102">
        <f t="shared" si="25"/>
        <v>3.1283018867924479</v>
      </c>
      <c r="M102">
        <f t="shared" si="26"/>
        <v>9.7862726949091901</v>
      </c>
      <c r="AR102">
        <v>135.19999999999999</v>
      </c>
      <c r="AS102">
        <f t="shared" si="27"/>
        <v>14.802479253240316</v>
      </c>
      <c r="AT102">
        <v>135.19999999999999</v>
      </c>
      <c r="AU102">
        <f t="shared" si="28"/>
        <v>12.575090127045552</v>
      </c>
    </row>
    <row r="103" spans="2:47" x14ac:dyDescent="0.3">
      <c r="B103">
        <v>222.4</v>
      </c>
      <c r="C103">
        <v>11.7</v>
      </c>
      <c r="D103">
        <f t="shared" si="18"/>
        <v>79.374213836478049</v>
      </c>
      <c r="E103">
        <f t="shared" si="19"/>
        <v>-2.3716981132075521</v>
      </c>
      <c r="F103">
        <f t="shared" si="20"/>
        <v>-188.25167319330777</v>
      </c>
      <c r="G103">
        <f t="shared" si="21"/>
        <v>6300.2658221589436</v>
      </c>
      <c r="H103">
        <v>222.4</v>
      </c>
      <c r="I103">
        <f t="shared" si="22"/>
        <v>17.955455129832984</v>
      </c>
      <c r="J103">
        <f t="shared" si="23"/>
        <v>-6.2554551298329848</v>
      </c>
      <c r="K103">
        <f t="shared" si="24"/>
        <v>39.130718881353808</v>
      </c>
      <c r="L103">
        <f t="shared" si="25"/>
        <v>-2.3716981132075521</v>
      </c>
      <c r="M103">
        <f t="shared" si="26"/>
        <v>5.624951940192263</v>
      </c>
      <c r="AR103">
        <v>222.4</v>
      </c>
      <c r="AS103">
        <f t="shared" si="27"/>
        <v>19.78744973658489</v>
      </c>
      <c r="AT103">
        <v>222.4</v>
      </c>
      <c r="AU103">
        <f t="shared" si="28"/>
        <v>16.123460523081079</v>
      </c>
    </row>
    <row r="104" spans="2:47" x14ac:dyDescent="0.3">
      <c r="B104">
        <v>296.39999999999998</v>
      </c>
      <c r="C104">
        <v>23.8</v>
      </c>
      <c r="D104">
        <f t="shared" si="18"/>
        <v>153.37421383647802</v>
      </c>
      <c r="E104">
        <f t="shared" si="19"/>
        <v>9.7283018867924493</v>
      </c>
      <c r="F104">
        <f t="shared" si="20"/>
        <v>1492.0706538507177</v>
      </c>
      <c r="G104">
        <f t="shared" si="21"/>
        <v>23523.649469957687</v>
      </c>
      <c r="H104">
        <v>296.39999999999998</v>
      </c>
      <c r="I104">
        <f t="shared" si="22"/>
        <v>21.57625343874426</v>
      </c>
      <c r="J104">
        <f t="shared" si="23"/>
        <v>2.2237465612557408</v>
      </c>
      <c r="K104">
        <f t="shared" si="24"/>
        <v>4.9450487686967319</v>
      </c>
      <c r="L104">
        <f t="shared" si="25"/>
        <v>9.7283018867924493</v>
      </c>
      <c r="M104">
        <f t="shared" si="26"/>
        <v>94.639857600569528</v>
      </c>
      <c r="AR104">
        <v>296.39999999999998</v>
      </c>
      <c r="AS104">
        <f t="shared" si="27"/>
        <v>24.017814596303904</v>
      </c>
      <c r="AT104">
        <v>296.39999999999998</v>
      </c>
      <c r="AU104">
        <f t="shared" si="28"/>
        <v>19.134692281184616</v>
      </c>
    </row>
    <row r="105" spans="2:47" x14ac:dyDescent="0.3">
      <c r="B105">
        <v>280.2</v>
      </c>
      <c r="C105">
        <v>14.8</v>
      </c>
      <c r="D105">
        <f t="shared" si="18"/>
        <v>137.17421383647803</v>
      </c>
      <c r="E105">
        <f t="shared" si="19"/>
        <v>0.72830188679244934</v>
      </c>
      <c r="F105">
        <f t="shared" si="20"/>
        <v>99.904238756377865</v>
      </c>
      <c r="G105">
        <f t="shared" si="21"/>
        <v>18816.764941655802</v>
      </c>
      <c r="H105">
        <v>280.2</v>
      </c>
      <c r="I105">
        <f t="shared" si="22"/>
        <v>20.783592187333952</v>
      </c>
      <c r="J105">
        <f t="shared" si="23"/>
        <v>-5.9835921873339508</v>
      </c>
      <c r="K105">
        <f t="shared" si="24"/>
        <v>35.803375464323892</v>
      </c>
      <c r="L105">
        <f t="shared" si="25"/>
        <v>0.72830188679244934</v>
      </c>
      <c r="M105">
        <f t="shared" si="26"/>
        <v>0.5304236383054417</v>
      </c>
      <c r="AR105">
        <v>280.2</v>
      </c>
      <c r="AS105">
        <f t="shared" si="27"/>
        <v>23.091707694581633</v>
      </c>
      <c r="AT105">
        <v>280.2</v>
      </c>
      <c r="AU105">
        <f t="shared" si="28"/>
        <v>18.475476680086274</v>
      </c>
    </row>
    <row r="106" spans="2:47" x14ac:dyDescent="0.3">
      <c r="B106">
        <v>187.9</v>
      </c>
      <c r="C106">
        <v>14.7</v>
      </c>
      <c r="D106">
        <f t="shared" si="18"/>
        <v>44.874213836478049</v>
      </c>
      <c r="E106">
        <f t="shared" si="19"/>
        <v>0.62830188679244792</v>
      </c>
      <c r="F106">
        <f t="shared" si="20"/>
        <v>28.194553221786929</v>
      </c>
      <c r="G106">
        <f t="shared" si="21"/>
        <v>2013.6950674419579</v>
      </c>
      <c r="H106">
        <v>187.9</v>
      </c>
      <c r="I106">
        <f t="shared" si="22"/>
        <v>16.26738024257029</v>
      </c>
      <c r="J106">
        <f t="shared" si="23"/>
        <v>-1.567380242570291</v>
      </c>
      <c r="K106">
        <f t="shared" si="24"/>
        <v>2.4566808247997041</v>
      </c>
      <c r="L106">
        <f t="shared" si="25"/>
        <v>0.62830188679244792</v>
      </c>
      <c r="M106">
        <f t="shared" si="26"/>
        <v>0.39476326094695002</v>
      </c>
      <c r="AR106">
        <v>187.9</v>
      </c>
      <c r="AS106">
        <f t="shared" si="27"/>
        <v>17.815185038472642</v>
      </c>
      <c r="AT106">
        <v>187.9</v>
      </c>
      <c r="AU106">
        <f t="shared" si="28"/>
        <v>14.719575446667939</v>
      </c>
    </row>
    <row r="107" spans="2:47" x14ac:dyDescent="0.3">
      <c r="B107">
        <v>238.2</v>
      </c>
      <c r="C107">
        <v>20.7</v>
      </c>
      <c r="D107">
        <f t="shared" si="18"/>
        <v>95.174213836478032</v>
      </c>
      <c r="E107">
        <f t="shared" si="19"/>
        <v>6.6283018867924479</v>
      </c>
      <c r="F107">
        <f t="shared" si="20"/>
        <v>630.84342114631522</v>
      </c>
      <c r="G107">
        <f t="shared" si="21"/>
        <v>9058.1309793916462</v>
      </c>
      <c r="H107">
        <v>238.2</v>
      </c>
      <c r="I107">
        <f t="shared" si="22"/>
        <v>18.728544498492418</v>
      </c>
      <c r="J107">
        <f t="shared" si="23"/>
        <v>1.971455501507581</v>
      </c>
      <c r="K107">
        <f t="shared" si="24"/>
        <v>3.8866367944245077</v>
      </c>
      <c r="L107">
        <f t="shared" si="25"/>
        <v>6.6283018867924479</v>
      </c>
      <c r="M107">
        <f t="shared" si="26"/>
        <v>43.934385902456327</v>
      </c>
      <c r="AR107">
        <v>238.2</v>
      </c>
      <c r="AS107">
        <f t="shared" si="27"/>
        <v>20.690689801227595</v>
      </c>
      <c r="AT107">
        <v>238.2</v>
      </c>
      <c r="AU107">
        <f t="shared" si="28"/>
        <v>16.766399195757238</v>
      </c>
    </row>
    <row r="108" spans="2:47" x14ac:dyDescent="0.3">
      <c r="B108">
        <v>137.9</v>
      </c>
      <c r="C108">
        <v>19.2</v>
      </c>
      <c r="D108">
        <f t="shared" si="18"/>
        <v>-5.1257861635219513</v>
      </c>
      <c r="E108">
        <f t="shared" si="19"/>
        <v>5.1283018867924479</v>
      </c>
      <c r="F108">
        <f t="shared" si="20"/>
        <v>-26.286578853684247</v>
      </c>
      <c r="G108">
        <f t="shared" si="21"/>
        <v>26.273683794153083</v>
      </c>
      <c r="H108">
        <v>137.9</v>
      </c>
      <c r="I108">
        <f t="shared" si="22"/>
        <v>13.82089489871132</v>
      </c>
      <c r="J108">
        <f t="shared" si="23"/>
        <v>5.3791051012886797</v>
      </c>
      <c r="K108">
        <f t="shared" si="24"/>
        <v>28.934771690709898</v>
      </c>
      <c r="L108">
        <f t="shared" si="25"/>
        <v>5.1283018867924479</v>
      </c>
      <c r="M108">
        <f t="shared" si="26"/>
        <v>26.299480242078982</v>
      </c>
      <c r="AR108">
        <v>137.9</v>
      </c>
      <c r="AS108">
        <f t="shared" si="27"/>
        <v>14.956830403527363</v>
      </c>
      <c r="AT108">
        <v>137.9</v>
      </c>
      <c r="AU108">
        <f t="shared" si="28"/>
        <v>12.684959393895276</v>
      </c>
    </row>
    <row r="109" spans="2:47" x14ac:dyDescent="0.3">
      <c r="B109">
        <v>25</v>
      </c>
      <c r="C109">
        <v>7.2</v>
      </c>
      <c r="D109">
        <f t="shared" si="18"/>
        <v>-118.02578616352196</v>
      </c>
      <c r="E109">
        <f t="shared" si="19"/>
        <v>-6.8716981132075512</v>
      </c>
      <c r="F109">
        <f t="shared" si="20"/>
        <v>811.03757208971172</v>
      </c>
      <c r="G109">
        <f t="shared" si="21"/>
        <v>13930.086199517411</v>
      </c>
      <c r="H109">
        <v>25</v>
      </c>
      <c r="I109">
        <f t="shared" si="22"/>
        <v>8.2967309922777606</v>
      </c>
      <c r="J109">
        <f t="shared" si="23"/>
        <v>-1.0967309922777604</v>
      </c>
      <c r="K109">
        <f t="shared" si="24"/>
        <v>1.202818869422561</v>
      </c>
      <c r="L109">
        <f t="shared" si="25"/>
        <v>-6.8716981132075512</v>
      </c>
      <c r="M109">
        <f t="shared" si="26"/>
        <v>47.220234959060221</v>
      </c>
      <c r="AR109">
        <v>25</v>
      </c>
      <c r="AS109">
        <f t="shared" si="27"/>
        <v>8.5026656378209164</v>
      </c>
      <c r="AT109">
        <v>25</v>
      </c>
      <c r="AU109">
        <f t="shared" si="28"/>
        <v>8.0907963467346065</v>
      </c>
    </row>
    <row r="110" spans="2:47" x14ac:dyDescent="0.3">
      <c r="B110">
        <v>90.4</v>
      </c>
      <c r="C110">
        <v>8.6999999999999993</v>
      </c>
      <c r="D110">
        <f t="shared" si="18"/>
        <v>-52.625786163521951</v>
      </c>
      <c r="E110">
        <f t="shared" si="19"/>
        <v>-5.3716981132075521</v>
      </c>
      <c r="F110">
        <f t="shared" si="20"/>
        <v>282.68983624065498</v>
      </c>
      <c r="G110">
        <f t="shared" si="21"/>
        <v>2769.4733693287385</v>
      </c>
      <c r="H110">
        <v>90.4</v>
      </c>
      <c r="I110">
        <f t="shared" si="22"/>
        <v>11.496733822045297</v>
      </c>
      <c r="J110">
        <f t="shared" si="23"/>
        <v>-2.7967338220452973</v>
      </c>
      <c r="K110">
        <f t="shared" si="24"/>
        <v>7.8217200713720967</v>
      </c>
      <c r="L110">
        <f t="shared" si="25"/>
        <v>-5.3716981132075521</v>
      </c>
      <c r="M110">
        <f t="shared" si="26"/>
        <v>28.855140619437574</v>
      </c>
      <c r="AR110">
        <v>90.4</v>
      </c>
      <c r="AS110">
        <f t="shared" si="27"/>
        <v>12.241393500329345</v>
      </c>
      <c r="AT110">
        <v>90.4</v>
      </c>
      <c r="AU110">
        <f t="shared" si="28"/>
        <v>10.752074143761249</v>
      </c>
    </row>
    <row r="111" spans="2:47" x14ac:dyDescent="0.3">
      <c r="B111">
        <v>13.1</v>
      </c>
      <c r="C111">
        <v>5.3</v>
      </c>
      <c r="D111">
        <f t="shared" si="18"/>
        <v>-129.92578616352196</v>
      </c>
      <c r="E111">
        <f t="shared" si="19"/>
        <v>-8.7716981132075524</v>
      </c>
      <c r="F111">
        <f t="shared" si="20"/>
        <v>1139.6697733475735</v>
      </c>
      <c r="G111">
        <f t="shared" si="21"/>
        <v>16880.709910209236</v>
      </c>
      <c r="H111">
        <v>13.1</v>
      </c>
      <c r="I111">
        <f t="shared" si="22"/>
        <v>7.7144674804393256</v>
      </c>
      <c r="J111">
        <f t="shared" si="23"/>
        <v>-2.4144674804393258</v>
      </c>
      <c r="K111">
        <f t="shared" si="24"/>
        <v>5.829653214099026</v>
      </c>
      <c r="L111">
        <f t="shared" si="25"/>
        <v>-8.7716981132075524</v>
      </c>
      <c r="M111">
        <f t="shared" si="26"/>
        <v>76.942687789248936</v>
      </c>
      <c r="AR111">
        <v>13.1</v>
      </c>
      <c r="AS111">
        <f t="shared" si="27"/>
        <v>7.8223772347039393</v>
      </c>
      <c r="AT111">
        <v>13.1</v>
      </c>
      <c r="AU111">
        <f t="shared" si="28"/>
        <v>7.6065577261747128</v>
      </c>
    </row>
    <row r="112" spans="2:47" x14ac:dyDescent="0.3">
      <c r="B112">
        <v>255.4</v>
      </c>
      <c r="C112">
        <v>19.8</v>
      </c>
      <c r="D112">
        <f t="shared" si="18"/>
        <v>112.37421383647805</v>
      </c>
      <c r="E112">
        <f t="shared" si="19"/>
        <v>5.7283018867924493</v>
      </c>
      <c r="F112">
        <f t="shared" si="20"/>
        <v>643.71342114631534</v>
      </c>
      <c r="G112">
        <f t="shared" si="21"/>
        <v>12627.963935366495</v>
      </c>
      <c r="H112">
        <v>255.4</v>
      </c>
      <c r="I112">
        <f t="shared" si="22"/>
        <v>19.570135456779902</v>
      </c>
      <c r="J112">
        <f t="shared" si="23"/>
        <v>0.22986454322009919</v>
      </c>
      <c r="K112">
        <f t="shared" si="24"/>
        <v>5.2837708229784848E-2</v>
      </c>
      <c r="L112">
        <f t="shared" si="25"/>
        <v>5.7283018867924493</v>
      </c>
      <c r="M112">
        <f t="shared" si="26"/>
        <v>32.813442506229933</v>
      </c>
      <c r="AR112">
        <v>255.4</v>
      </c>
      <c r="AS112">
        <f t="shared" si="27"/>
        <v>21.673963795648774</v>
      </c>
      <c r="AT112">
        <v>255.4</v>
      </c>
      <c r="AU112">
        <f t="shared" si="28"/>
        <v>17.466307117911036</v>
      </c>
    </row>
    <row r="113" spans="2:47" x14ac:dyDescent="0.3">
      <c r="B113">
        <v>225.8</v>
      </c>
      <c r="C113">
        <v>13.4</v>
      </c>
      <c r="D113">
        <f t="shared" si="18"/>
        <v>82.774213836478054</v>
      </c>
      <c r="E113">
        <f t="shared" si="19"/>
        <v>-0.67169811320755102</v>
      </c>
      <c r="F113">
        <f t="shared" si="20"/>
        <v>-55.599283256200671</v>
      </c>
      <c r="G113">
        <f t="shared" si="21"/>
        <v>6851.570476246995</v>
      </c>
      <c r="H113">
        <v>225.8</v>
      </c>
      <c r="I113">
        <f t="shared" si="22"/>
        <v>18.121816133215393</v>
      </c>
      <c r="J113">
        <f t="shared" si="23"/>
        <v>-4.721816133215393</v>
      </c>
      <c r="K113">
        <f t="shared" si="24"/>
        <v>22.295547595893165</v>
      </c>
      <c r="L113">
        <f t="shared" si="25"/>
        <v>-0.67169811320755102</v>
      </c>
      <c r="M113">
        <f t="shared" si="26"/>
        <v>0.45117835528658401</v>
      </c>
      <c r="AR113">
        <v>225.8</v>
      </c>
      <c r="AS113">
        <f t="shared" si="27"/>
        <v>19.981817851761168</v>
      </c>
      <c r="AT113">
        <v>225.8</v>
      </c>
      <c r="AU113">
        <f t="shared" si="28"/>
        <v>16.261814414669615</v>
      </c>
    </row>
    <row r="114" spans="2:47" x14ac:dyDescent="0.3">
      <c r="B114">
        <v>241.7</v>
      </c>
      <c r="C114">
        <v>21.8</v>
      </c>
      <c r="D114">
        <f t="shared" si="18"/>
        <v>98.674213836478032</v>
      </c>
      <c r="E114">
        <f t="shared" si="19"/>
        <v>7.7283018867924493</v>
      </c>
      <c r="F114">
        <f t="shared" si="20"/>
        <v>762.58411297021473</v>
      </c>
      <c r="G114">
        <f t="shared" si="21"/>
        <v>9736.6004762469929</v>
      </c>
      <c r="H114">
        <v>241.7</v>
      </c>
      <c r="I114">
        <f t="shared" si="22"/>
        <v>18.899798472562544</v>
      </c>
      <c r="J114">
        <f t="shared" si="23"/>
        <v>2.9002015274374564</v>
      </c>
      <c r="K114">
        <f t="shared" si="24"/>
        <v>8.4111688997505549</v>
      </c>
      <c r="L114">
        <f t="shared" si="25"/>
        <v>7.7283018867924493</v>
      </c>
      <c r="M114">
        <f t="shared" si="26"/>
        <v>59.72665005339973</v>
      </c>
      <c r="AR114">
        <v>241.7</v>
      </c>
      <c r="AS114">
        <f t="shared" si="27"/>
        <v>20.890774625673764</v>
      </c>
      <c r="AT114">
        <v>241.7</v>
      </c>
      <c r="AU114">
        <f t="shared" si="28"/>
        <v>16.908822319451325</v>
      </c>
    </row>
    <row r="115" spans="2:47" x14ac:dyDescent="0.3">
      <c r="B115">
        <v>175.7</v>
      </c>
      <c r="C115">
        <v>14.1</v>
      </c>
      <c r="D115">
        <f t="shared" si="18"/>
        <v>32.674213836478032</v>
      </c>
      <c r="E115">
        <f t="shared" si="19"/>
        <v>2.8301886792448272E-2</v>
      </c>
      <c r="F115">
        <f t="shared" si="20"/>
        <v>0.92474190103224818</v>
      </c>
      <c r="G115">
        <f t="shared" si="21"/>
        <v>1067.6042498318925</v>
      </c>
      <c r="H115">
        <v>175.7</v>
      </c>
      <c r="I115">
        <f t="shared" si="22"/>
        <v>15.670437818668702</v>
      </c>
      <c r="J115">
        <f t="shared" si="23"/>
        <v>-1.5704378186687027</v>
      </c>
      <c r="K115">
        <f t="shared" si="24"/>
        <v>2.4662749423049131</v>
      </c>
      <c r="L115">
        <f t="shared" si="25"/>
        <v>2.8301886792448272E-2</v>
      </c>
      <c r="M115">
        <f t="shared" si="26"/>
        <v>8.0099679601255795E-4</v>
      </c>
      <c r="AR115">
        <v>175.7</v>
      </c>
      <c r="AS115">
        <f t="shared" si="27"/>
        <v>17.117746507545995</v>
      </c>
      <c r="AT115">
        <v>175.7</v>
      </c>
      <c r="AU115">
        <f t="shared" si="28"/>
        <v>14.22312912979141</v>
      </c>
    </row>
    <row r="116" spans="2:47" x14ac:dyDescent="0.3">
      <c r="B116">
        <v>209.6</v>
      </c>
      <c r="C116">
        <v>15.9</v>
      </c>
      <c r="D116">
        <f t="shared" si="18"/>
        <v>66.574213836478037</v>
      </c>
      <c r="E116">
        <f t="shared" si="19"/>
        <v>1.828301886792449</v>
      </c>
      <c r="F116">
        <f t="shared" si="20"/>
        <v>121.71776076895677</v>
      </c>
      <c r="G116">
        <f t="shared" si="21"/>
        <v>4432.1259479451037</v>
      </c>
      <c r="H116">
        <v>209.6</v>
      </c>
      <c r="I116">
        <f t="shared" si="22"/>
        <v>17.329154881805085</v>
      </c>
      <c r="J116">
        <f t="shared" si="23"/>
        <v>-1.4291548818050845</v>
      </c>
      <c r="K116">
        <f t="shared" si="24"/>
        <v>2.0424836761873051</v>
      </c>
      <c r="L116">
        <f t="shared" si="25"/>
        <v>1.828301886792449</v>
      </c>
      <c r="M116">
        <f t="shared" si="26"/>
        <v>3.3426877892488291</v>
      </c>
      <c r="AR116">
        <v>209.6</v>
      </c>
      <c r="AS116">
        <f t="shared" si="27"/>
        <v>19.055710950038893</v>
      </c>
      <c r="AT116">
        <v>209.6</v>
      </c>
      <c r="AU116">
        <f t="shared" si="28"/>
        <v>15.602598813571275</v>
      </c>
    </row>
    <row r="117" spans="2:47" x14ac:dyDescent="0.3">
      <c r="B117">
        <v>78.2</v>
      </c>
      <c r="C117">
        <v>14.6</v>
      </c>
      <c r="D117">
        <f t="shared" si="18"/>
        <v>-64.825786163521954</v>
      </c>
      <c r="E117">
        <f t="shared" si="19"/>
        <v>0.52830188679244827</v>
      </c>
      <c r="F117">
        <f t="shared" si="20"/>
        <v>-34.247585142992435</v>
      </c>
      <c r="G117">
        <f t="shared" si="21"/>
        <v>4202.3825517186742</v>
      </c>
      <c r="H117">
        <v>78.2</v>
      </c>
      <c r="I117">
        <f t="shared" si="22"/>
        <v>10.899791398143707</v>
      </c>
      <c r="J117">
        <f t="shared" si="23"/>
        <v>3.7002086018562927</v>
      </c>
      <c r="K117">
        <f t="shared" si="24"/>
        <v>13.691543697251301</v>
      </c>
      <c r="L117">
        <f t="shared" si="25"/>
        <v>0.52830188679244827</v>
      </c>
      <c r="M117">
        <f t="shared" si="26"/>
        <v>0.2791028835884608</v>
      </c>
      <c r="AR117">
        <v>78.2</v>
      </c>
      <c r="AS117">
        <f t="shared" si="27"/>
        <v>11.543954969402694</v>
      </c>
      <c r="AT117">
        <v>78.2</v>
      </c>
      <c r="AU117">
        <f t="shared" si="28"/>
        <v>10.255627826884719</v>
      </c>
    </row>
    <row r="118" spans="2:47" x14ac:dyDescent="0.3">
      <c r="B118">
        <v>75.099999999999994</v>
      </c>
      <c r="C118">
        <v>12.6</v>
      </c>
      <c r="D118">
        <f t="shared" si="18"/>
        <v>-67.925786163521963</v>
      </c>
      <c r="E118">
        <f t="shared" si="19"/>
        <v>-1.4716981132075517</v>
      </c>
      <c r="F118">
        <f t="shared" si="20"/>
        <v>99.966251334994894</v>
      </c>
      <c r="G118">
        <f t="shared" si="21"/>
        <v>4613.9124259325117</v>
      </c>
      <c r="H118">
        <v>75.099999999999994</v>
      </c>
      <c r="I118">
        <f t="shared" si="22"/>
        <v>10.74810930682445</v>
      </c>
      <c r="J118">
        <f t="shared" si="23"/>
        <v>1.8518906931755499</v>
      </c>
      <c r="K118">
        <f t="shared" si="24"/>
        <v>3.4294991394702188</v>
      </c>
      <c r="L118">
        <f t="shared" si="25"/>
        <v>-1.4716981132075517</v>
      </c>
      <c r="M118">
        <f t="shared" si="26"/>
        <v>2.1658953364186679</v>
      </c>
      <c r="AR118">
        <v>75.099999999999994</v>
      </c>
      <c r="AS118">
        <f t="shared" si="27"/>
        <v>11.366736982036088</v>
      </c>
      <c r="AT118">
        <v>75.099999999999994</v>
      </c>
      <c r="AU118">
        <f t="shared" si="28"/>
        <v>10.129481631612814</v>
      </c>
    </row>
    <row r="119" spans="2:47" x14ac:dyDescent="0.3">
      <c r="B119">
        <v>139.19999999999999</v>
      </c>
      <c r="C119">
        <v>12.2</v>
      </c>
      <c r="D119">
        <f t="shared" si="18"/>
        <v>-3.8257861635219683</v>
      </c>
      <c r="E119">
        <f t="shared" si="19"/>
        <v>-1.8716981132075521</v>
      </c>
      <c r="F119">
        <f t="shared" si="20"/>
        <v>7.1607167437996271</v>
      </c>
      <c r="G119">
        <f t="shared" si="21"/>
        <v>14.63663976899614</v>
      </c>
      <c r="H119">
        <v>139.19999999999999</v>
      </c>
      <c r="I119">
        <f t="shared" si="22"/>
        <v>13.884503517651652</v>
      </c>
      <c r="J119">
        <f t="shared" si="23"/>
        <v>-1.6845035176516525</v>
      </c>
      <c r="K119">
        <f t="shared" si="24"/>
        <v>2.8375521009807914</v>
      </c>
      <c r="L119">
        <f t="shared" si="25"/>
        <v>-1.8716981132075521</v>
      </c>
      <c r="M119">
        <f t="shared" si="26"/>
        <v>3.5032538269847104</v>
      </c>
      <c r="AR119">
        <v>139.19999999999999</v>
      </c>
      <c r="AS119">
        <f t="shared" si="27"/>
        <v>15.031147624035938</v>
      </c>
      <c r="AT119">
        <v>139.19999999999999</v>
      </c>
      <c r="AU119">
        <f t="shared" si="28"/>
        <v>12.737859411267365</v>
      </c>
    </row>
    <row r="120" spans="2:47" x14ac:dyDescent="0.3">
      <c r="B120">
        <v>76.400000000000006</v>
      </c>
      <c r="C120">
        <v>9.4</v>
      </c>
      <c r="D120">
        <f t="shared" si="18"/>
        <v>-66.625786163521951</v>
      </c>
      <c r="E120">
        <f t="shared" si="19"/>
        <v>-4.671698113207551</v>
      </c>
      <c r="F120">
        <f t="shared" si="20"/>
        <v>311.25555951109527</v>
      </c>
      <c r="G120">
        <f t="shared" si="21"/>
        <v>4438.9953819073535</v>
      </c>
      <c r="H120">
        <v>76.400000000000006</v>
      </c>
      <c r="I120">
        <f t="shared" si="22"/>
        <v>10.811717925764786</v>
      </c>
      <c r="J120">
        <f t="shared" si="23"/>
        <v>-1.4117179257647852</v>
      </c>
      <c r="K120">
        <f t="shared" si="24"/>
        <v>1.9929475019256275</v>
      </c>
      <c r="L120">
        <f t="shared" si="25"/>
        <v>-4.671698113207551</v>
      </c>
      <c r="M120">
        <f t="shared" si="26"/>
        <v>21.824763260946991</v>
      </c>
      <c r="AR120">
        <v>76.400000000000006</v>
      </c>
      <c r="AS120">
        <f t="shared" si="27"/>
        <v>11.441054202544667</v>
      </c>
      <c r="AT120">
        <v>76.400000000000006</v>
      </c>
      <c r="AU120">
        <f t="shared" si="28"/>
        <v>10.182381648984903</v>
      </c>
    </row>
    <row r="121" spans="2:47" x14ac:dyDescent="0.3">
      <c r="B121">
        <v>125.7</v>
      </c>
      <c r="C121">
        <v>15.9</v>
      </c>
      <c r="D121">
        <f t="shared" si="18"/>
        <v>-17.325786163521954</v>
      </c>
      <c r="E121">
        <f t="shared" si="19"/>
        <v>1.828301886792449</v>
      </c>
      <c r="F121">
        <f t="shared" si="20"/>
        <v>-31.676767532929695</v>
      </c>
      <c r="G121">
        <f t="shared" si="21"/>
        <v>300.18286618408877</v>
      </c>
      <c r="H121">
        <v>125.7</v>
      </c>
      <c r="I121">
        <f t="shared" si="22"/>
        <v>13.223952474809732</v>
      </c>
      <c r="J121">
        <f t="shared" si="23"/>
        <v>2.6760475251902687</v>
      </c>
      <c r="K121">
        <f t="shared" si="24"/>
        <v>7.1612303570769615</v>
      </c>
      <c r="L121">
        <f t="shared" si="25"/>
        <v>1.828301886792449</v>
      </c>
      <c r="M121">
        <f t="shared" si="26"/>
        <v>3.3426877892488291</v>
      </c>
      <c r="AR121">
        <v>125.7</v>
      </c>
      <c r="AS121">
        <f t="shared" si="27"/>
        <v>14.259391872600713</v>
      </c>
      <c r="AT121">
        <v>125.7</v>
      </c>
      <c r="AU121">
        <f t="shared" si="28"/>
        <v>12.188513077018747</v>
      </c>
    </row>
    <row r="122" spans="2:47" x14ac:dyDescent="0.3">
      <c r="B122">
        <v>19.399999999999999</v>
      </c>
      <c r="C122">
        <v>6.6</v>
      </c>
      <c r="D122">
        <f t="shared" si="18"/>
        <v>-123.62578616352195</v>
      </c>
      <c r="E122">
        <f t="shared" si="19"/>
        <v>-7.4716981132075517</v>
      </c>
      <c r="F122">
        <f t="shared" si="20"/>
        <v>923.69455322178726</v>
      </c>
      <c r="G122">
        <f t="shared" si="21"/>
        <v>15283.335004548855</v>
      </c>
      <c r="H122">
        <v>19.399999999999999</v>
      </c>
      <c r="I122">
        <f t="shared" si="22"/>
        <v>8.0227246337655558</v>
      </c>
      <c r="J122">
        <f t="shared" si="23"/>
        <v>-1.4227246337655561</v>
      </c>
      <c r="K122">
        <f t="shared" si="24"/>
        <v>2.0241453835233356</v>
      </c>
      <c r="L122">
        <f t="shared" si="25"/>
        <v>-7.4716981132075517</v>
      </c>
      <c r="M122">
        <f t="shared" si="26"/>
        <v>55.826272694909285</v>
      </c>
      <c r="AR122">
        <v>19.399999999999999</v>
      </c>
      <c r="AS122">
        <f t="shared" si="27"/>
        <v>8.1825299187070435</v>
      </c>
      <c r="AT122">
        <v>19.399999999999999</v>
      </c>
      <c r="AU122">
        <f t="shared" si="28"/>
        <v>7.8629193488240681</v>
      </c>
    </row>
    <row r="123" spans="2:47" x14ac:dyDescent="0.3">
      <c r="B123">
        <v>141.30000000000001</v>
      </c>
      <c r="C123">
        <v>15.5</v>
      </c>
      <c r="D123">
        <f t="shared" si="18"/>
        <v>-1.7257861635219456</v>
      </c>
      <c r="E123">
        <f t="shared" si="19"/>
        <v>1.4283018867924486</v>
      </c>
      <c r="F123">
        <f t="shared" si="20"/>
        <v>-2.4649436335586961</v>
      </c>
      <c r="G123">
        <f t="shared" si="21"/>
        <v>2.9783378822037956</v>
      </c>
      <c r="H123">
        <v>141.30000000000001</v>
      </c>
      <c r="I123">
        <f t="shared" si="22"/>
        <v>13.987255902093731</v>
      </c>
      <c r="J123">
        <f t="shared" si="23"/>
        <v>1.5127440979062694</v>
      </c>
      <c r="K123">
        <f t="shared" si="24"/>
        <v>2.2883947057502527</v>
      </c>
      <c r="L123">
        <f t="shared" si="25"/>
        <v>1.4283018867924486</v>
      </c>
      <c r="M123">
        <f t="shared" si="26"/>
        <v>2.0400462798148689</v>
      </c>
      <c r="AR123">
        <v>141.30000000000001</v>
      </c>
      <c r="AS123">
        <f t="shared" si="27"/>
        <v>15.151198518703641</v>
      </c>
      <c r="AT123">
        <v>141.30000000000001</v>
      </c>
      <c r="AU123">
        <f t="shared" si="28"/>
        <v>12.823313285483819</v>
      </c>
    </row>
    <row r="124" spans="2:47" x14ac:dyDescent="0.3">
      <c r="B124">
        <v>18.8</v>
      </c>
      <c r="C124">
        <v>7</v>
      </c>
      <c r="D124">
        <f t="shared" si="18"/>
        <v>-124.22578616352196</v>
      </c>
      <c r="E124">
        <f t="shared" si="19"/>
        <v>-7.0716981132075514</v>
      </c>
      <c r="F124">
        <f t="shared" si="20"/>
        <v>878.48725762430297</v>
      </c>
      <c r="G124">
        <f t="shared" si="21"/>
        <v>15432.045947945084</v>
      </c>
      <c r="H124">
        <v>18.8</v>
      </c>
      <c r="I124">
        <f t="shared" si="22"/>
        <v>7.9933668096392489</v>
      </c>
      <c r="J124">
        <f t="shared" si="23"/>
        <v>-0.99336680963924895</v>
      </c>
      <c r="K124">
        <f t="shared" si="24"/>
        <v>0.98677761849285983</v>
      </c>
      <c r="L124">
        <f t="shared" si="25"/>
        <v>-7.0716981132075514</v>
      </c>
      <c r="M124">
        <f t="shared" si="26"/>
        <v>50.008914204343242</v>
      </c>
      <c r="AR124">
        <v>18.8</v>
      </c>
      <c r="AS124">
        <f t="shared" si="27"/>
        <v>8.1482296630877009</v>
      </c>
      <c r="AT124">
        <v>18.8</v>
      </c>
      <c r="AU124">
        <f t="shared" si="28"/>
        <v>7.8385039561907961</v>
      </c>
    </row>
    <row r="125" spans="2:47" x14ac:dyDescent="0.3">
      <c r="B125">
        <v>224</v>
      </c>
      <c r="C125">
        <v>11.6</v>
      </c>
      <c r="D125">
        <f t="shared" si="18"/>
        <v>80.974213836478043</v>
      </c>
      <c r="E125">
        <f t="shared" si="19"/>
        <v>-2.4716981132075517</v>
      </c>
      <c r="F125">
        <f t="shared" si="20"/>
        <v>-200.14381155808761</v>
      </c>
      <c r="G125">
        <f t="shared" si="21"/>
        <v>6556.8233064356718</v>
      </c>
      <c r="H125">
        <v>224</v>
      </c>
      <c r="I125">
        <f t="shared" si="22"/>
        <v>18.033742660836467</v>
      </c>
      <c r="J125">
        <f t="shared" si="23"/>
        <v>-6.433742660836467</v>
      </c>
      <c r="K125">
        <f t="shared" si="24"/>
        <v>41.393044625867098</v>
      </c>
      <c r="L125">
        <f t="shared" si="25"/>
        <v>-2.4716981132075517</v>
      </c>
      <c r="M125">
        <f t="shared" si="26"/>
        <v>6.1092915628337714</v>
      </c>
      <c r="AR125">
        <v>224</v>
      </c>
      <c r="AS125">
        <f t="shared" si="27"/>
        <v>19.878917084903136</v>
      </c>
      <c r="AT125">
        <v>224</v>
      </c>
      <c r="AU125">
        <f t="shared" si="28"/>
        <v>16.188568236769804</v>
      </c>
    </row>
    <row r="126" spans="2:47" x14ac:dyDescent="0.3">
      <c r="B126">
        <v>123.1</v>
      </c>
      <c r="C126">
        <v>15.2</v>
      </c>
      <c r="D126">
        <f t="shared" si="18"/>
        <v>-19.925786163521963</v>
      </c>
      <c r="E126">
        <f t="shared" si="19"/>
        <v>1.1283018867924479</v>
      </c>
      <c r="F126">
        <f t="shared" si="20"/>
        <v>-22.482302124124683</v>
      </c>
      <c r="G126">
        <f t="shared" si="21"/>
        <v>397.03695423440331</v>
      </c>
      <c r="H126">
        <v>123.1</v>
      </c>
      <c r="I126">
        <f t="shared" si="22"/>
        <v>13.096735236929064</v>
      </c>
      <c r="J126">
        <f t="shared" si="23"/>
        <v>2.1032647630709356</v>
      </c>
      <c r="K126">
        <f t="shared" si="24"/>
        <v>4.4237226635758384</v>
      </c>
      <c r="L126">
        <f t="shared" si="25"/>
        <v>1.1283018867924479</v>
      </c>
      <c r="M126">
        <f t="shared" si="26"/>
        <v>1.2730651477393979</v>
      </c>
      <c r="AR126">
        <v>123.1</v>
      </c>
      <c r="AS126">
        <f t="shared" si="27"/>
        <v>14.110757431583558</v>
      </c>
      <c r="AT126">
        <v>123.1</v>
      </c>
      <c r="AU126">
        <f t="shared" si="28"/>
        <v>12.08271304227457</v>
      </c>
    </row>
    <row r="127" spans="2:47" x14ac:dyDescent="0.3">
      <c r="B127">
        <v>229.5</v>
      </c>
      <c r="C127">
        <v>19.7</v>
      </c>
      <c r="D127">
        <f t="shared" si="18"/>
        <v>86.474213836478043</v>
      </c>
      <c r="E127">
        <f t="shared" si="19"/>
        <v>5.6283018867924479</v>
      </c>
      <c r="F127">
        <f t="shared" si="20"/>
        <v>486.70298089474295</v>
      </c>
      <c r="G127">
        <f t="shared" si="21"/>
        <v>7477.7896586369307</v>
      </c>
      <c r="H127">
        <v>229.5</v>
      </c>
      <c r="I127">
        <f t="shared" si="22"/>
        <v>18.302856048660956</v>
      </c>
      <c r="J127">
        <f t="shared" si="23"/>
        <v>1.3971439513390429</v>
      </c>
      <c r="K127">
        <f t="shared" si="24"/>
        <v>1.9520112207632738</v>
      </c>
      <c r="L127">
        <f t="shared" si="25"/>
        <v>5.6283018867924479</v>
      </c>
      <c r="M127">
        <f t="shared" si="26"/>
        <v>31.677782128871428</v>
      </c>
      <c r="AR127">
        <v>229.5</v>
      </c>
      <c r="AS127">
        <f t="shared" si="27"/>
        <v>20.193336094747117</v>
      </c>
      <c r="AT127">
        <v>229.5</v>
      </c>
      <c r="AU127">
        <f t="shared" si="28"/>
        <v>16.412376002574796</v>
      </c>
    </row>
    <row r="128" spans="2:47" x14ac:dyDescent="0.3">
      <c r="B128">
        <v>87.2</v>
      </c>
      <c r="C128">
        <v>10.6</v>
      </c>
      <c r="D128">
        <f t="shared" si="18"/>
        <v>-55.825786163521954</v>
      </c>
      <c r="E128">
        <f t="shared" si="19"/>
        <v>-3.4716981132075517</v>
      </c>
      <c r="F128">
        <f t="shared" si="20"/>
        <v>193.81027649222742</v>
      </c>
      <c r="G128">
        <f t="shared" si="21"/>
        <v>3116.5184007752791</v>
      </c>
      <c r="H128">
        <v>87.2</v>
      </c>
      <c r="I128">
        <f t="shared" si="22"/>
        <v>11.340158760038323</v>
      </c>
      <c r="J128">
        <f t="shared" si="23"/>
        <v>-0.74015876003832304</v>
      </c>
      <c r="K128">
        <f t="shared" si="24"/>
        <v>0.54783499006146785</v>
      </c>
      <c r="L128">
        <f t="shared" si="25"/>
        <v>-3.4716981132075517</v>
      </c>
      <c r="M128">
        <f t="shared" si="26"/>
        <v>12.052687789248875</v>
      </c>
      <c r="AR128">
        <v>87.2</v>
      </c>
      <c r="AS128">
        <f t="shared" si="27"/>
        <v>12.058458803692847</v>
      </c>
      <c r="AT128">
        <v>87.2</v>
      </c>
      <c r="AU128">
        <f t="shared" si="28"/>
        <v>10.621858716383798</v>
      </c>
    </row>
    <row r="129" spans="2:47" x14ac:dyDescent="0.3">
      <c r="B129">
        <v>7.8</v>
      </c>
      <c r="C129">
        <v>6.6</v>
      </c>
      <c r="D129">
        <f t="shared" si="18"/>
        <v>-135.22578616352195</v>
      </c>
      <c r="E129">
        <f t="shared" si="19"/>
        <v>-7.4716981132075517</v>
      </c>
      <c r="F129">
        <f t="shared" si="20"/>
        <v>1010.3662513349948</v>
      </c>
      <c r="G129">
        <f t="shared" si="21"/>
        <v>18286.013243542562</v>
      </c>
      <c r="H129">
        <v>7.8</v>
      </c>
      <c r="I129">
        <f t="shared" si="22"/>
        <v>7.4551400339902747</v>
      </c>
      <c r="J129">
        <f t="shared" si="23"/>
        <v>-0.85514003399027505</v>
      </c>
      <c r="K129">
        <f t="shared" si="24"/>
        <v>0.73126447773288872</v>
      </c>
      <c r="L129">
        <f t="shared" si="25"/>
        <v>-7.4716981132075517</v>
      </c>
      <c r="M129">
        <f t="shared" si="26"/>
        <v>55.826272694909285</v>
      </c>
      <c r="AR129">
        <v>7.8</v>
      </c>
      <c r="AS129">
        <f t="shared" si="27"/>
        <v>7.5193916433997394</v>
      </c>
      <c r="AT129">
        <v>7.8</v>
      </c>
      <c r="AU129">
        <f t="shared" si="28"/>
        <v>7.3908884245808109</v>
      </c>
    </row>
    <row r="130" spans="2:47" x14ac:dyDescent="0.3">
      <c r="B130">
        <v>80.2</v>
      </c>
      <c r="C130">
        <v>8.8000000000000007</v>
      </c>
      <c r="D130">
        <f t="shared" si="18"/>
        <v>-62.825786163521954</v>
      </c>
      <c r="E130">
        <f t="shared" si="19"/>
        <v>-5.2716981132075507</v>
      </c>
      <c r="F130">
        <f t="shared" si="20"/>
        <v>331.19857837901975</v>
      </c>
      <c r="G130">
        <f t="shared" si="21"/>
        <v>3947.0794070645866</v>
      </c>
      <c r="H130">
        <v>80.2</v>
      </c>
      <c r="I130">
        <f t="shared" si="22"/>
        <v>10.997650811898065</v>
      </c>
      <c r="J130">
        <f t="shared" si="23"/>
        <v>-2.1976508118980647</v>
      </c>
      <c r="K130">
        <f t="shared" si="24"/>
        <v>4.829669091036223</v>
      </c>
      <c r="L130">
        <f t="shared" si="25"/>
        <v>-5.2716981132075507</v>
      </c>
      <c r="M130">
        <f t="shared" si="26"/>
        <v>27.790800996796051</v>
      </c>
      <c r="AR130">
        <v>80.2</v>
      </c>
      <c r="AS130">
        <f t="shared" si="27"/>
        <v>11.658289154800507</v>
      </c>
      <c r="AT130">
        <v>80.2</v>
      </c>
      <c r="AU130">
        <f t="shared" si="28"/>
        <v>10.337012468995626</v>
      </c>
    </row>
    <row r="131" spans="2:47" x14ac:dyDescent="0.3">
      <c r="B131">
        <v>220.3</v>
      </c>
      <c r="C131">
        <v>24.7</v>
      </c>
      <c r="D131">
        <f t="shared" si="18"/>
        <v>77.274213836478054</v>
      </c>
      <c r="E131">
        <f t="shared" si="19"/>
        <v>10.628301886792448</v>
      </c>
      <c r="F131">
        <f t="shared" si="20"/>
        <v>821.29367271864282</v>
      </c>
      <c r="G131">
        <f t="shared" si="21"/>
        <v>5971.304124045736</v>
      </c>
      <c r="H131">
        <v>220.3</v>
      </c>
      <c r="I131">
        <f t="shared" si="22"/>
        <v>17.852702745390907</v>
      </c>
      <c r="J131">
        <f t="shared" si="23"/>
        <v>6.8472972546090922</v>
      </c>
      <c r="K131">
        <f t="shared" si="24"/>
        <v>46.885479692977214</v>
      </c>
      <c r="L131">
        <f t="shared" si="25"/>
        <v>10.628301886792448</v>
      </c>
      <c r="M131">
        <f t="shared" si="26"/>
        <v>112.96080099679591</v>
      </c>
      <c r="AR131">
        <v>220.3</v>
      </c>
      <c r="AS131">
        <f t="shared" si="27"/>
        <v>19.667398841917187</v>
      </c>
      <c r="AT131">
        <v>220.3</v>
      </c>
      <c r="AU131">
        <f t="shared" si="28"/>
        <v>16.038006648864624</v>
      </c>
    </row>
    <row r="132" spans="2:47" x14ac:dyDescent="0.3">
      <c r="B132">
        <v>59.6</v>
      </c>
      <c r="C132">
        <v>9.6999999999999993</v>
      </c>
      <c r="D132">
        <f t="shared" ref="D132:D161" si="29">B132-$B$204</f>
        <v>-83.425786163521963</v>
      </c>
      <c r="E132">
        <f t="shared" ref="E132:E161" si="30">C132-$C$204</f>
        <v>-4.3716981132075521</v>
      </c>
      <c r="F132">
        <f t="shared" ref="F132:F161" si="31">D132*E132</f>
        <v>364.71235196392564</v>
      </c>
      <c r="G132">
        <f t="shared" ref="G132:G161" si="32">D132^2</f>
        <v>6959.8617970016921</v>
      </c>
      <c r="H132">
        <v>59.6</v>
      </c>
      <c r="I132">
        <f t="shared" ref="I132:I161" si="33">$P$4+($P$3*B132)</f>
        <v>9.9896988502281694</v>
      </c>
      <c r="J132">
        <f t="shared" ref="J132:J161" si="34">C132-I132</f>
        <v>-0.2896988502281701</v>
      </c>
      <c r="K132">
        <f t="shared" ref="K132:K161" si="35">J132^2</f>
        <v>8.3925423823523734E-2</v>
      </c>
      <c r="L132">
        <f t="shared" ref="L132:L161" si="36">C132-$C$204</f>
        <v>-4.3716981132075521</v>
      </c>
      <c r="M132">
        <f t="shared" ref="M132:M161" si="37">L132^2</f>
        <v>19.11174439302247</v>
      </c>
      <c r="AR132">
        <v>59.6</v>
      </c>
      <c r="AS132">
        <f t="shared" ref="AS132:AS161" si="38">$P$4+($P$5*B132)</f>
        <v>10.480647045203051</v>
      </c>
      <c r="AT132">
        <v>59.6</v>
      </c>
      <c r="AU132">
        <f t="shared" ref="AU132:AU161" si="39">$P$4+($P$6*B132)</f>
        <v>9.4987506552532892</v>
      </c>
    </row>
    <row r="133" spans="2:47" x14ac:dyDescent="0.3">
      <c r="B133">
        <v>0.7</v>
      </c>
      <c r="C133">
        <v>1.6</v>
      </c>
      <c r="D133">
        <f t="shared" si="29"/>
        <v>-142.32578616352197</v>
      </c>
      <c r="E133">
        <f t="shared" si="30"/>
        <v>-12.471698113207552</v>
      </c>
      <c r="F133">
        <f t="shared" si="31"/>
        <v>1775.0442387563785</v>
      </c>
      <c r="G133">
        <f t="shared" si="32"/>
        <v>20256.629407064582</v>
      </c>
      <c r="H133">
        <v>0.7</v>
      </c>
      <c r="I133">
        <f t="shared" si="33"/>
        <v>7.1077391151623006</v>
      </c>
      <c r="J133">
        <f t="shared" si="34"/>
        <v>-5.5077391151623001</v>
      </c>
      <c r="K133">
        <f t="shared" si="35"/>
        <v>30.335190160688796</v>
      </c>
      <c r="L133">
        <f t="shared" si="36"/>
        <v>-12.471698113207552</v>
      </c>
      <c r="M133">
        <f t="shared" si="37"/>
        <v>155.5432538269848</v>
      </c>
      <c r="AR133">
        <v>0.7</v>
      </c>
      <c r="AS133">
        <f t="shared" si="38"/>
        <v>7.1135052852375091</v>
      </c>
      <c r="AT133">
        <v>0.7</v>
      </c>
      <c r="AU133">
        <f t="shared" si="39"/>
        <v>7.1019729450870921</v>
      </c>
    </row>
    <row r="134" spans="2:47" x14ac:dyDescent="0.3">
      <c r="B134">
        <v>265.2</v>
      </c>
      <c r="C134">
        <v>12.7</v>
      </c>
      <c r="D134">
        <f t="shared" si="29"/>
        <v>122.17421383647803</v>
      </c>
      <c r="E134">
        <f t="shared" si="30"/>
        <v>-1.3716981132075521</v>
      </c>
      <c r="F134">
        <f t="shared" si="31"/>
        <v>-167.58613860211292</v>
      </c>
      <c r="G134">
        <f t="shared" si="32"/>
        <v>14926.53852656146</v>
      </c>
      <c r="H134">
        <v>265.2</v>
      </c>
      <c r="I134">
        <f t="shared" si="33"/>
        <v>20.049646584176262</v>
      </c>
      <c r="J134">
        <f t="shared" si="34"/>
        <v>-7.3496465841762628</v>
      </c>
      <c r="K134">
        <f t="shared" si="35"/>
        <v>54.01730491229381</v>
      </c>
      <c r="L134">
        <f t="shared" si="36"/>
        <v>-1.3716981132075521</v>
      </c>
      <c r="M134">
        <f t="shared" si="37"/>
        <v>1.8815557137771584</v>
      </c>
      <c r="AR134">
        <v>265.2</v>
      </c>
      <c r="AS134">
        <f t="shared" si="38"/>
        <v>22.23420130409805</v>
      </c>
      <c r="AT134">
        <v>265.2</v>
      </c>
      <c r="AU134">
        <f t="shared" si="39"/>
        <v>17.865091864254474</v>
      </c>
    </row>
    <row r="135" spans="2:47" x14ac:dyDescent="0.3">
      <c r="B135">
        <v>8.4</v>
      </c>
      <c r="C135">
        <v>5.7</v>
      </c>
      <c r="D135">
        <f t="shared" si="29"/>
        <v>-134.62578616352195</v>
      </c>
      <c r="E135">
        <f t="shared" si="30"/>
        <v>-8.3716981132075503</v>
      </c>
      <c r="F135">
        <f t="shared" si="31"/>
        <v>1127.0464400142398</v>
      </c>
      <c r="G135">
        <f t="shared" si="32"/>
        <v>18124.10230014634</v>
      </c>
      <c r="H135">
        <v>8.4</v>
      </c>
      <c r="I135">
        <f t="shared" si="33"/>
        <v>7.4844978581165824</v>
      </c>
      <c r="J135">
        <f t="shared" si="34"/>
        <v>-1.7844978581165822</v>
      </c>
      <c r="K135">
        <f t="shared" si="35"/>
        <v>3.1844326056226695</v>
      </c>
      <c r="L135">
        <f t="shared" si="36"/>
        <v>-8.3716981132075503</v>
      </c>
      <c r="M135">
        <f t="shared" si="37"/>
        <v>70.085329298682865</v>
      </c>
      <c r="AR135">
        <v>8.4</v>
      </c>
      <c r="AS135">
        <f t="shared" si="38"/>
        <v>7.5536918990190829</v>
      </c>
      <c r="AT135">
        <v>8.4</v>
      </c>
      <c r="AU135">
        <f t="shared" si="39"/>
        <v>7.4153038172140828</v>
      </c>
    </row>
    <row r="136" spans="2:47" x14ac:dyDescent="0.3">
      <c r="B136">
        <v>219.8</v>
      </c>
      <c r="C136">
        <v>19.600000000000001</v>
      </c>
      <c r="D136">
        <f t="shared" si="29"/>
        <v>76.774213836478054</v>
      </c>
      <c r="E136">
        <f t="shared" si="30"/>
        <v>5.52830188679245</v>
      </c>
      <c r="F136">
        <f t="shared" si="31"/>
        <v>424.43103120920864</v>
      </c>
      <c r="G136">
        <f t="shared" si="32"/>
        <v>5894.2799102092586</v>
      </c>
      <c r="H136">
        <v>219.8</v>
      </c>
      <c r="I136">
        <f t="shared" si="33"/>
        <v>17.828237891952316</v>
      </c>
      <c r="J136">
        <f t="shared" si="34"/>
        <v>1.7717621080476853</v>
      </c>
      <c r="K136">
        <f t="shared" si="35"/>
        <v>3.1391409675135775</v>
      </c>
      <c r="L136">
        <f t="shared" si="36"/>
        <v>5.52830188679245</v>
      </c>
      <c r="M136">
        <f t="shared" si="37"/>
        <v>30.562121751512962</v>
      </c>
      <c r="AR136">
        <v>219.8</v>
      </c>
      <c r="AS136">
        <f t="shared" si="38"/>
        <v>19.638815295567731</v>
      </c>
      <c r="AT136">
        <v>219.8</v>
      </c>
      <c r="AU136">
        <f t="shared" si="39"/>
        <v>16.017660488336901</v>
      </c>
    </row>
    <row r="137" spans="2:47" x14ac:dyDescent="0.3">
      <c r="B137">
        <v>36.9</v>
      </c>
      <c r="C137">
        <v>10.8</v>
      </c>
      <c r="D137">
        <f t="shared" si="29"/>
        <v>-106.12578616352195</v>
      </c>
      <c r="E137">
        <f t="shared" si="30"/>
        <v>-3.2716981132075507</v>
      </c>
      <c r="F137">
        <f t="shared" si="31"/>
        <v>347.21153435386276</v>
      </c>
      <c r="G137">
        <f t="shared" si="32"/>
        <v>11262.682488825587</v>
      </c>
      <c r="H137">
        <v>36.9</v>
      </c>
      <c r="I137">
        <f t="shared" si="33"/>
        <v>8.8789945041161964</v>
      </c>
      <c r="J137">
        <f t="shared" si="34"/>
        <v>1.9210054958838043</v>
      </c>
      <c r="K137">
        <f t="shared" si="35"/>
        <v>3.6902621152157811</v>
      </c>
      <c r="L137">
        <f t="shared" si="36"/>
        <v>-3.2716981132075507</v>
      </c>
      <c r="M137">
        <f t="shared" si="37"/>
        <v>10.704008543965847</v>
      </c>
      <c r="AR137">
        <v>36.9</v>
      </c>
      <c r="AS137">
        <f t="shared" si="38"/>
        <v>9.1829540409378936</v>
      </c>
      <c r="AT137">
        <v>36.9</v>
      </c>
      <c r="AU137">
        <f t="shared" si="39"/>
        <v>8.5750349672944992</v>
      </c>
    </row>
    <row r="138" spans="2:47" x14ac:dyDescent="0.3">
      <c r="B138">
        <v>48.3</v>
      </c>
      <c r="C138">
        <v>11.6</v>
      </c>
      <c r="D138">
        <f t="shared" si="29"/>
        <v>-94.72578616352196</v>
      </c>
      <c r="E138">
        <f t="shared" si="30"/>
        <v>-2.4716981132075517</v>
      </c>
      <c r="F138">
        <f t="shared" si="31"/>
        <v>234.13354693247925</v>
      </c>
      <c r="G138">
        <f t="shared" si="32"/>
        <v>8972.9745642972885</v>
      </c>
      <c r="H138">
        <v>48.3</v>
      </c>
      <c r="I138">
        <f t="shared" si="33"/>
        <v>9.4367931625160413</v>
      </c>
      <c r="J138">
        <f t="shared" si="34"/>
        <v>2.1632068374839584</v>
      </c>
      <c r="K138">
        <f t="shared" si="35"/>
        <v>4.6794638217373485</v>
      </c>
      <c r="L138">
        <f t="shared" si="36"/>
        <v>-2.4716981132075517</v>
      </c>
      <c r="M138">
        <f t="shared" si="37"/>
        <v>6.1092915628337714</v>
      </c>
      <c r="AR138">
        <v>48.3</v>
      </c>
      <c r="AS138">
        <f t="shared" si="38"/>
        <v>9.8346588977054168</v>
      </c>
      <c r="AT138">
        <v>48.3</v>
      </c>
      <c r="AU138">
        <f t="shared" si="39"/>
        <v>9.0389274273266658</v>
      </c>
    </row>
    <row r="139" spans="2:47" x14ac:dyDescent="0.3">
      <c r="B139">
        <v>25.6</v>
      </c>
      <c r="C139">
        <v>9.5</v>
      </c>
      <c r="D139">
        <f t="shared" si="29"/>
        <v>-117.42578616352196</v>
      </c>
      <c r="E139">
        <f t="shared" si="30"/>
        <v>-4.5716981132075514</v>
      </c>
      <c r="F139">
        <f t="shared" si="31"/>
        <v>536.83524504568675</v>
      </c>
      <c r="G139">
        <f t="shared" si="32"/>
        <v>13788.815256121186</v>
      </c>
      <c r="H139">
        <v>25.6</v>
      </c>
      <c r="I139">
        <f t="shared" si="33"/>
        <v>8.3260888164040683</v>
      </c>
      <c r="J139">
        <f t="shared" si="34"/>
        <v>1.1739111835959317</v>
      </c>
      <c r="K139">
        <f t="shared" si="35"/>
        <v>1.3780674669716013</v>
      </c>
      <c r="L139">
        <f t="shared" si="36"/>
        <v>-4.5716981132075514</v>
      </c>
      <c r="M139">
        <f t="shared" si="37"/>
        <v>20.900423638305487</v>
      </c>
      <c r="AR139">
        <v>25.6</v>
      </c>
      <c r="AS139">
        <f t="shared" si="38"/>
        <v>8.536965893440259</v>
      </c>
      <c r="AT139">
        <v>25.6</v>
      </c>
      <c r="AU139">
        <f t="shared" si="39"/>
        <v>8.1152117393678775</v>
      </c>
    </row>
    <row r="140" spans="2:47" x14ac:dyDescent="0.3">
      <c r="B140">
        <v>273.7</v>
      </c>
      <c r="C140">
        <v>20.8</v>
      </c>
      <c r="D140">
        <f t="shared" si="29"/>
        <v>130.67421383647803</v>
      </c>
      <c r="E140">
        <f t="shared" si="30"/>
        <v>6.7283018867924493</v>
      </c>
      <c r="F140">
        <f t="shared" si="31"/>
        <v>879.21555951109508</v>
      </c>
      <c r="G140">
        <f t="shared" si="32"/>
        <v>17075.750161781587</v>
      </c>
      <c r="H140">
        <v>273.7</v>
      </c>
      <c r="I140">
        <f t="shared" si="33"/>
        <v>20.465549092632287</v>
      </c>
      <c r="J140">
        <f t="shared" si="34"/>
        <v>0.33445090736771377</v>
      </c>
      <c r="K140">
        <f t="shared" si="35"/>
        <v>0.11185740943908705</v>
      </c>
      <c r="L140">
        <f t="shared" si="36"/>
        <v>6.7283018867924493</v>
      </c>
      <c r="M140">
        <f t="shared" si="37"/>
        <v>45.270046279814835</v>
      </c>
      <c r="AR140">
        <v>273.7</v>
      </c>
      <c r="AS140">
        <f t="shared" si="38"/>
        <v>22.720121592038744</v>
      </c>
      <c r="AT140">
        <v>273.7</v>
      </c>
      <c r="AU140">
        <f t="shared" si="39"/>
        <v>18.21097659322583</v>
      </c>
    </row>
    <row r="141" spans="2:47" x14ac:dyDescent="0.3">
      <c r="B141">
        <v>43</v>
      </c>
      <c r="C141">
        <v>9.6</v>
      </c>
      <c r="D141">
        <f t="shared" si="29"/>
        <v>-100.02578616352196</v>
      </c>
      <c r="E141">
        <f t="shared" si="30"/>
        <v>-4.4716981132075517</v>
      </c>
      <c r="F141">
        <f t="shared" si="31"/>
        <v>447.28511925952319</v>
      </c>
      <c r="G141">
        <f t="shared" si="32"/>
        <v>10005.157897630621</v>
      </c>
      <c r="H141">
        <v>43</v>
      </c>
      <c r="I141">
        <f t="shared" si="33"/>
        <v>9.1774657160669904</v>
      </c>
      <c r="J141">
        <f t="shared" si="34"/>
        <v>0.42253428393300929</v>
      </c>
      <c r="K141">
        <f t="shared" si="35"/>
        <v>0.17853522109878092</v>
      </c>
      <c r="L141">
        <f t="shared" si="36"/>
        <v>-4.4716981132075517</v>
      </c>
      <c r="M141">
        <f t="shared" si="37"/>
        <v>19.996084015663978</v>
      </c>
      <c r="AR141">
        <v>43</v>
      </c>
      <c r="AS141">
        <f t="shared" si="38"/>
        <v>9.5316733064012169</v>
      </c>
      <c r="AT141">
        <v>43</v>
      </c>
      <c r="AU141">
        <f t="shared" si="39"/>
        <v>8.8232581257327638</v>
      </c>
    </row>
    <row r="142" spans="2:47" x14ac:dyDescent="0.3">
      <c r="B142">
        <v>184.9</v>
      </c>
      <c r="C142">
        <v>20.7</v>
      </c>
      <c r="D142">
        <f t="shared" si="29"/>
        <v>41.874213836478049</v>
      </c>
      <c r="E142">
        <f t="shared" si="30"/>
        <v>6.6283018867924479</v>
      </c>
      <c r="F142">
        <f t="shared" si="31"/>
        <v>277.55493058027787</v>
      </c>
      <c r="G142">
        <f t="shared" si="32"/>
        <v>1753.4497844230896</v>
      </c>
      <c r="H142">
        <v>184.9</v>
      </c>
      <c r="I142">
        <f t="shared" si="33"/>
        <v>16.120591121938752</v>
      </c>
      <c r="J142">
        <f t="shared" si="34"/>
        <v>4.5794088780612476</v>
      </c>
      <c r="K142">
        <f t="shared" si="35"/>
        <v>20.970985672466174</v>
      </c>
      <c r="L142">
        <f t="shared" si="36"/>
        <v>6.6283018867924479</v>
      </c>
      <c r="M142">
        <f t="shared" si="37"/>
        <v>43.934385902456327</v>
      </c>
      <c r="AR142">
        <v>184.9</v>
      </c>
      <c r="AS142">
        <f t="shared" si="38"/>
        <v>17.643683760375929</v>
      </c>
      <c r="AT142">
        <v>184.9</v>
      </c>
      <c r="AU142">
        <f t="shared" si="39"/>
        <v>14.59749848350158</v>
      </c>
    </row>
    <row r="143" spans="2:47" x14ac:dyDescent="0.3">
      <c r="B143">
        <v>73.400000000000006</v>
      </c>
      <c r="C143">
        <v>10.9</v>
      </c>
      <c r="D143">
        <f t="shared" si="29"/>
        <v>-69.625786163521951</v>
      </c>
      <c r="E143">
        <f t="shared" si="30"/>
        <v>-3.171698113207551</v>
      </c>
      <c r="F143">
        <f t="shared" si="31"/>
        <v>220.83197460543499</v>
      </c>
      <c r="G143">
        <f t="shared" si="32"/>
        <v>4847.7500988884849</v>
      </c>
      <c r="H143">
        <v>73.400000000000006</v>
      </c>
      <c r="I143">
        <f t="shared" si="33"/>
        <v>10.664928805133247</v>
      </c>
      <c r="J143">
        <f t="shared" si="34"/>
        <v>0.23507119486675343</v>
      </c>
      <c r="K143">
        <f t="shared" si="35"/>
        <v>5.5258466656083166E-2</v>
      </c>
      <c r="L143">
        <f t="shared" si="36"/>
        <v>-3.171698113207551</v>
      </c>
      <c r="M143">
        <f t="shared" si="37"/>
        <v>10.05966892132434</v>
      </c>
      <c r="AR143">
        <v>73.400000000000006</v>
      </c>
      <c r="AS143">
        <f t="shared" si="38"/>
        <v>11.269552924447948</v>
      </c>
      <c r="AT143">
        <v>73.400000000000006</v>
      </c>
      <c r="AU143">
        <f t="shared" si="39"/>
        <v>10.060304685818544</v>
      </c>
    </row>
    <row r="144" spans="2:47" x14ac:dyDescent="0.3">
      <c r="B144">
        <v>193.7</v>
      </c>
      <c r="C144">
        <v>19.2</v>
      </c>
      <c r="D144">
        <f t="shared" si="29"/>
        <v>50.674213836478032</v>
      </c>
      <c r="E144">
        <f t="shared" si="30"/>
        <v>5.1283018867924479</v>
      </c>
      <c r="F144">
        <f t="shared" si="31"/>
        <v>259.87266642933429</v>
      </c>
      <c r="G144">
        <f t="shared" si="32"/>
        <v>2567.8759479451014</v>
      </c>
      <c r="H144">
        <v>193.7</v>
      </c>
      <c r="I144">
        <f t="shared" si="33"/>
        <v>16.551172542457934</v>
      </c>
      <c r="J144">
        <f t="shared" si="34"/>
        <v>2.6488274575420654</v>
      </c>
      <c r="K144">
        <f t="shared" si="35"/>
        <v>7.0162868998287626</v>
      </c>
      <c r="L144">
        <f t="shared" si="36"/>
        <v>5.1283018867924479</v>
      </c>
      <c r="M144">
        <f t="shared" si="37"/>
        <v>26.299480242078982</v>
      </c>
      <c r="AR144">
        <v>193.7</v>
      </c>
      <c r="AS144">
        <f t="shared" si="38"/>
        <v>18.146754176126294</v>
      </c>
      <c r="AT144">
        <v>193.7</v>
      </c>
      <c r="AU144">
        <f t="shared" si="39"/>
        <v>14.955590908789567</v>
      </c>
    </row>
    <row r="145" spans="2:47" x14ac:dyDescent="0.3">
      <c r="B145">
        <v>220.5</v>
      </c>
      <c r="C145">
        <v>20.100000000000001</v>
      </c>
      <c r="D145">
        <f t="shared" si="29"/>
        <v>77.474213836478043</v>
      </c>
      <c r="E145">
        <f t="shared" si="30"/>
        <v>6.02830188679245</v>
      </c>
      <c r="F145">
        <f t="shared" si="31"/>
        <v>467.03794944820231</v>
      </c>
      <c r="G145">
        <f t="shared" si="32"/>
        <v>6002.2538095803257</v>
      </c>
      <c r="H145">
        <v>220.5</v>
      </c>
      <c r="I145">
        <f t="shared" si="33"/>
        <v>17.862488686766341</v>
      </c>
      <c r="J145">
        <f t="shared" si="34"/>
        <v>2.2375113132336608</v>
      </c>
      <c r="K145">
        <f t="shared" si="35"/>
        <v>5.0064568768486213</v>
      </c>
      <c r="L145">
        <f t="shared" si="36"/>
        <v>6.02830188679245</v>
      </c>
      <c r="M145">
        <f t="shared" si="37"/>
        <v>36.34042363830541</v>
      </c>
      <c r="AR145">
        <v>220.5</v>
      </c>
      <c r="AS145">
        <f t="shared" si="38"/>
        <v>19.678832260456964</v>
      </c>
      <c r="AT145">
        <v>220.5</v>
      </c>
      <c r="AU145">
        <f t="shared" si="39"/>
        <v>16.046145113075717</v>
      </c>
    </row>
    <row r="146" spans="2:47" x14ac:dyDescent="0.3">
      <c r="B146">
        <v>104.6</v>
      </c>
      <c r="C146">
        <v>10.4</v>
      </c>
      <c r="D146">
        <f t="shared" si="29"/>
        <v>-38.425786163521963</v>
      </c>
      <c r="E146">
        <f t="shared" si="30"/>
        <v>-3.671698113207551</v>
      </c>
      <c r="F146">
        <f t="shared" si="31"/>
        <v>141.08788655512041</v>
      </c>
      <c r="G146">
        <f t="shared" si="32"/>
        <v>1476.541042284716</v>
      </c>
      <c r="H146">
        <v>104.6</v>
      </c>
      <c r="I146">
        <f t="shared" si="33"/>
        <v>12.191535659701245</v>
      </c>
      <c r="J146">
        <f t="shared" si="34"/>
        <v>-1.7915356597012444</v>
      </c>
      <c r="K146">
        <f t="shared" si="35"/>
        <v>3.2096000199811732</v>
      </c>
      <c r="L146">
        <f t="shared" si="36"/>
        <v>-3.671698113207551</v>
      </c>
      <c r="M146">
        <f t="shared" si="37"/>
        <v>13.481367034531891</v>
      </c>
      <c r="AR146">
        <v>104.6</v>
      </c>
      <c r="AS146">
        <f t="shared" si="38"/>
        <v>13.053166216653803</v>
      </c>
      <c r="AT146">
        <v>104.6</v>
      </c>
      <c r="AU146">
        <f t="shared" si="39"/>
        <v>11.329905102748684</v>
      </c>
    </row>
    <row r="147" spans="2:47" x14ac:dyDescent="0.3">
      <c r="B147">
        <v>96.2</v>
      </c>
      <c r="C147">
        <v>11.4</v>
      </c>
      <c r="D147">
        <f t="shared" si="29"/>
        <v>-46.825786163521954</v>
      </c>
      <c r="E147">
        <f t="shared" si="30"/>
        <v>-2.671698113207551</v>
      </c>
      <c r="F147">
        <f t="shared" si="31"/>
        <v>125.10436454254186</v>
      </c>
      <c r="G147">
        <f t="shared" si="32"/>
        <v>2192.654249831884</v>
      </c>
      <c r="H147">
        <v>96.2</v>
      </c>
      <c r="I147">
        <f t="shared" si="33"/>
        <v>11.780526121932937</v>
      </c>
      <c r="J147">
        <f t="shared" si="34"/>
        <v>-0.38052612193293633</v>
      </c>
      <c r="K147">
        <f t="shared" si="35"/>
        <v>0.14480012947331994</v>
      </c>
      <c r="L147">
        <f t="shared" si="36"/>
        <v>-2.671698113207551</v>
      </c>
      <c r="M147">
        <f t="shared" si="37"/>
        <v>7.1379708081167879</v>
      </c>
      <c r="AR147">
        <v>96.2</v>
      </c>
      <c r="AS147">
        <f t="shared" si="38"/>
        <v>12.572962637982997</v>
      </c>
      <c r="AT147">
        <v>96.2</v>
      </c>
      <c r="AU147">
        <f t="shared" si="39"/>
        <v>10.988089605882877</v>
      </c>
    </row>
    <row r="148" spans="2:47" x14ac:dyDescent="0.3">
      <c r="B148">
        <v>140.30000000000001</v>
      </c>
      <c r="C148">
        <v>10.3</v>
      </c>
      <c r="D148">
        <f t="shared" si="29"/>
        <v>-2.7257861635219456</v>
      </c>
      <c r="E148">
        <f t="shared" si="30"/>
        <v>-3.7716981132075507</v>
      </c>
      <c r="F148">
        <f t="shared" si="31"/>
        <v>10.280842529962971</v>
      </c>
      <c r="G148">
        <f t="shared" si="32"/>
        <v>7.4299102092476863</v>
      </c>
      <c r="H148">
        <v>140.30000000000001</v>
      </c>
      <c r="I148">
        <f t="shared" si="33"/>
        <v>13.93832619521655</v>
      </c>
      <c r="J148">
        <f t="shared" si="34"/>
        <v>-3.6383261952165498</v>
      </c>
      <c r="K148">
        <f t="shared" si="35"/>
        <v>13.237417502798936</v>
      </c>
      <c r="L148">
        <f t="shared" si="36"/>
        <v>-3.7716981132075507</v>
      </c>
      <c r="M148">
        <f t="shared" si="37"/>
        <v>14.225706657173397</v>
      </c>
      <c r="AR148">
        <v>140.30000000000001</v>
      </c>
      <c r="AS148">
        <f t="shared" si="38"/>
        <v>15.094031426004737</v>
      </c>
      <c r="AT148">
        <v>140.30000000000001</v>
      </c>
      <c r="AU148">
        <f t="shared" si="39"/>
        <v>12.782620964428364</v>
      </c>
    </row>
    <row r="149" spans="2:47" x14ac:dyDescent="0.3">
      <c r="B149">
        <v>240.1</v>
      </c>
      <c r="C149">
        <v>13.2</v>
      </c>
      <c r="D149">
        <f t="shared" si="29"/>
        <v>97.074213836478037</v>
      </c>
      <c r="E149">
        <f t="shared" si="30"/>
        <v>-0.87169811320755208</v>
      </c>
      <c r="F149">
        <f t="shared" si="31"/>
        <v>-84.619409042364353</v>
      </c>
      <c r="G149">
        <f t="shared" si="32"/>
        <v>9423.4029919702643</v>
      </c>
      <c r="H149">
        <v>240.1</v>
      </c>
      <c r="I149">
        <f t="shared" si="33"/>
        <v>18.821510941559058</v>
      </c>
      <c r="J149">
        <f t="shared" si="34"/>
        <v>-5.6215109415590589</v>
      </c>
      <c r="K149">
        <f t="shared" si="35"/>
        <v>31.601385266068217</v>
      </c>
      <c r="L149">
        <f t="shared" si="36"/>
        <v>-0.87169811320755208</v>
      </c>
      <c r="M149">
        <f t="shared" si="37"/>
        <v>0.75985760056960627</v>
      </c>
      <c r="AR149">
        <v>240.1</v>
      </c>
      <c r="AS149">
        <f t="shared" si="38"/>
        <v>20.799307277355517</v>
      </c>
      <c r="AT149">
        <v>240.1</v>
      </c>
      <c r="AU149">
        <f t="shared" si="39"/>
        <v>16.843714605762599</v>
      </c>
    </row>
    <row r="150" spans="2:47" x14ac:dyDescent="0.3">
      <c r="B150">
        <v>243.2</v>
      </c>
      <c r="C150">
        <v>25.4</v>
      </c>
      <c r="D150">
        <f t="shared" si="29"/>
        <v>100.17421383647803</v>
      </c>
      <c r="E150">
        <f t="shared" si="30"/>
        <v>11.328301886792447</v>
      </c>
      <c r="F150">
        <f t="shared" si="31"/>
        <v>1134.8037356117241</v>
      </c>
      <c r="G150">
        <f t="shared" si="32"/>
        <v>10034.873117756426</v>
      </c>
      <c r="H150">
        <v>243.2</v>
      </c>
      <c r="I150">
        <f t="shared" si="33"/>
        <v>18.973193032878314</v>
      </c>
      <c r="J150">
        <f t="shared" si="34"/>
        <v>6.426806967121685</v>
      </c>
      <c r="K150">
        <f t="shared" si="35"/>
        <v>41.303847792643829</v>
      </c>
      <c r="L150">
        <f t="shared" si="36"/>
        <v>11.328301886792447</v>
      </c>
      <c r="M150">
        <f t="shared" si="37"/>
        <v>128.33042363830532</v>
      </c>
      <c r="AR150">
        <v>243.2</v>
      </c>
      <c r="AS150">
        <f t="shared" si="38"/>
        <v>20.976525264722124</v>
      </c>
      <c r="AT150">
        <v>243.2</v>
      </c>
      <c r="AU150">
        <f t="shared" si="39"/>
        <v>16.969860801034503</v>
      </c>
    </row>
    <row r="151" spans="2:47" x14ac:dyDescent="0.3">
      <c r="B151">
        <v>38</v>
      </c>
      <c r="C151">
        <v>10.9</v>
      </c>
      <c r="D151">
        <f t="shared" si="29"/>
        <v>-105.02578616352196</v>
      </c>
      <c r="E151">
        <f t="shared" si="30"/>
        <v>-3.171698113207551</v>
      </c>
      <c r="F151">
        <f t="shared" si="31"/>
        <v>333.11008781298233</v>
      </c>
      <c r="G151">
        <f t="shared" si="32"/>
        <v>11030.415759265839</v>
      </c>
      <c r="H151">
        <v>38</v>
      </c>
      <c r="I151">
        <f t="shared" si="33"/>
        <v>8.9328171816810933</v>
      </c>
      <c r="J151">
        <f t="shared" si="34"/>
        <v>1.9671828183189071</v>
      </c>
      <c r="K151">
        <f t="shared" si="35"/>
        <v>3.8698082406891183</v>
      </c>
      <c r="L151">
        <f t="shared" si="36"/>
        <v>-3.171698113207551</v>
      </c>
      <c r="M151">
        <f t="shared" si="37"/>
        <v>10.05966892132434</v>
      </c>
      <c r="AR151">
        <v>38</v>
      </c>
      <c r="AS151">
        <f t="shared" si="38"/>
        <v>9.2458378429066883</v>
      </c>
      <c r="AT151">
        <v>38</v>
      </c>
      <c r="AU151">
        <f t="shared" si="39"/>
        <v>8.6197965204554983</v>
      </c>
    </row>
    <row r="152" spans="2:47" x14ac:dyDescent="0.3">
      <c r="B152">
        <v>44.7</v>
      </c>
      <c r="C152">
        <v>10.1</v>
      </c>
      <c r="D152">
        <f t="shared" si="29"/>
        <v>-98.325786163521954</v>
      </c>
      <c r="E152">
        <f t="shared" si="30"/>
        <v>-3.9716981132075517</v>
      </c>
      <c r="F152">
        <f t="shared" si="31"/>
        <v>390.52033938530934</v>
      </c>
      <c r="G152">
        <f t="shared" si="32"/>
        <v>9667.9602246746454</v>
      </c>
      <c r="H152">
        <v>44.7</v>
      </c>
      <c r="I152">
        <f t="shared" si="33"/>
        <v>9.2606462177581967</v>
      </c>
      <c r="J152">
        <f t="shared" si="34"/>
        <v>0.8393537822418029</v>
      </c>
      <c r="K152">
        <f t="shared" si="35"/>
        <v>0.70451477176361987</v>
      </c>
      <c r="L152">
        <f t="shared" si="36"/>
        <v>-3.9716981132075517</v>
      </c>
      <c r="M152">
        <f t="shared" si="37"/>
        <v>15.774385902456427</v>
      </c>
      <c r="AR152">
        <v>44.7</v>
      </c>
      <c r="AS152">
        <f t="shared" si="38"/>
        <v>9.6288573639893578</v>
      </c>
      <c r="AT152">
        <v>44.7</v>
      </c>
      <c r="AU152">
        <f t="shared" si="39"/>
        <v>8.8924350715270357</v>
      </c>
    </row>
    <row r="153" spans="2:47" x14ac:dyDescent="0.3">
      <c r="B153">
        <v>280.7</v>
      </c>
      <c r="C153">
        <v>16.100000000000001</v>
      </c>
      <c r="D153">
        <f t="shared" si="29"/>
        <v>137.67421383647803</v>
      </c>
      <c r="E153">
        <f t="shared" si="30"/>
        <v>2.02830188679245</v>
      </c>
      <c r="F153">
        <f t="shared" si="31"/>
        <v>279.24486768719561</v>
      </c>
      <c r="G153">
        <f t="shared" si="32"/>
        <v>18954.18915549228</v>
      </c>
      <c r="H153">
        <v>280.7</v>
      </c>
      <c r="I153">
        <f t="shared" si="33"/>
        <v>20.808057040772542</v>
      </c>
      <c r="J153">
        <f t="shared" si="34"/>
        <v>-4.7080570407725411</v>
      </c>
      <c r="K153">
        <f t="shared" si="35"/>
        <v>22.165801099167897</v>
      </c>
      <c r="L153">
        <f t="shared" si="36"/>
        <v>2.02830188679245</v>
      </c>
      <c r="M153">
        <f t="shared" si="37"/>
        <v>4.1140085439658129</v>
      </c>
      <c r="AR153">
        <v>280.7</v>
      </c>
      <c r="AS153">
        <f t="shared" si="38"/>
        <v>23.120291240931085</v>
      </c>
      <c r="AT153">
        <v>280.7</v>
      </c>
      <c r="AU153">
        <f t="shared" si="39"/>
        <v>18.495822840614</v>
      </c>
    </row>
    <row r="154" spans="2:47" x14ac:dyDescent="0.3">
      <c r="B154">
        <v>121</v>
      </c>
      <c r="C154">
        <v>11.6</v>
      </c>
      <c r="D154">
        <f t="shared" si="29"/>
        <v>-22.025786163521957</v>
      </c>
      <c r="E154">
        <f t="shared" si="30"/>
        <v>-2.4716981132075517</v>
      </c>
      <c r="F154">
        <f t="shared" si="31"/>
        <v>54.441094102290222</v>
      </c>
      <c r="G154">
        <f t="shared" si="32"/>
        <v>485.13525612119531</v>
      </c>
      <c r="H154">
        <v>121</v>
      </c>
      <c r="I154">
        <f t="shared" si="33"/>
        <v>12.993982852486987</v>
      </c>
      <c r="J154">
        <f t="shared" si="34"/>
        <v>-1.3939828524869871</v>
      </c>
      <c r="K154">
        <f t="shared" si="35"/>
        <v>1.943188193027757</v>
      </c>
      <c r="L154">
        <f t="shared" si="36"/>
        <v>-2.4716981132075517</v>
      </c>
      <c r="M154">
        <f t="shared" si="37"/>
        <v>6.1092915628337714</v>
      </c>
      <c r="AR154">
        <v>121</v>
      </c>
      <c r="AS154">
        <f t="shared" si="38"/>
        <v>13.990706536915857</v>
      </c>
      <c r="AT154">
        <v>121</v>
      </c>
      <c r="AU154">
        <f t="shared" si="39"/>
        <v>11.997259168058118</v>
      </c>
    </row>
    <row r="155" spans="2:47" x14ac:dyDescent="0.3">
      <c r="B155">
        <v>197.6</v>
      </c>
      <c r="C155">
        <v>16.600000000000001</v>
      </c>
      <c r="D155">
        <f t="shared" si="29"/>
        <v>54.574213836478037</v>
      </c>
      <c r="E155">
        <f t="shared" si="30"/>
        <v>2.52830188679245</v>
      </c>
      <c r="F155">
        <f t="shared" si="31"/>
        <v>137.98008781298205</v>
      </c>
      <c r="G155">
        <f t="shared" si="32"/>
        <v>2978.344815869631</v>
      </c>
      <c r="H155">
        <v>197.6</v>
      </c>
      <c r="I155">
        <f t="shared" si="33"/>
        <v>16.741998399278934</v>
      </c>
      <c r="J155">
        <f t="shared" si="34"/>
        <v>-0.14199839927893265</v>
      </c>
      <c r="K155">
        <f t="shared" si="35"/>
        <v>2.0163545397779183E-2</v>
      </c>
      <c r="L155">
        <f t="shared" si="36"/>
        <v>2.52830188679245</v>
      </c>
      <c r="M155">
        <f t="shared" si="37"/>
        <v>6.392310430758263</v>
      </c>
      <c r="AR155">
        <v>197.6</v>
      </c>
      <c r="AS155">
        <f t="shared" si="38"/>
        <v>18.369705837652027</v>
      </c>
      <c r="AT155">
        <v>197.6</v>
      </c>
      <c r="AU155">
        <f t="shared" si="39"/>
        <v>15.114290960905835</v>
      </c>
    </row>
    <row r="156" spans="2:47" x14ac:dyDescent="0.3">
      <c r="B156">
        <v>171.3</v>
      </c>
      <c r="C156">
        <v>19</v>
      </c>
      <c r="D156">
        <f t="shared" si="29"/>
        <v>28.274213836478054</v>
      </c>
      <c r="E156">
        <f t="shared" si="30"/>
        <v>4.9283018867924486</v>
      </c>
      <c r="F156">
        <f t="shared" si="31"/>
        <v>139.34386139788796</v>
      </c>
      <c r="G156">
        <f t="shared" si="32"/>
        <v>799.43116807088711</v>
      </c>
      <c r="H156">
        <v>171.3</v>
      </c>
      <c r="I156">
        <f t="shared" si="33"/>
        <v>15.455147108409113</v>
      </c>
      <c r="J156">
        <f t="shared" si="34"/>
        <v>3.544852891590887</v>
      </c>
      <c r="K156">
        <f t="shared" si="35"/>
        <v>12.565982023020274</v>
      </c>
      <c r="L156">
        <f t="shared" si="36"/>
        <v>4.9283018867924486</v>
      </c>
      <c r="M156">
        <f t="shared" si="37"/>
        <v>24.288159487362009</v>
      </c>
      <c r="AR156">
        <v>171.3</v>
      </c>
      <c r="AS156">
        <f t="shared" si="38"/>
        <v>16.866211299670809</v>
      </c>
      <c r="AT156">
        <v>171.3</v>
      </c>
      <c r="AU156">
        <f t="shared" si="39"/>
        <v>14.044082917147417</v>
      </c>
    </row>
    <row r="157" spans="2:47" x14ac:dyDescent="0.3">
      <c r="B157">
        <v>187.8</v>
      </c>
      <c r="C157">
        <v>15.6</v>
      </c>
      <c r="D157">
        <f t="shared" si="29"/>
        <v>44.774213836478054</v>
      </c>
      <c r="E157">
        <f t="shared" si="30"/>
        <v>1.5283018867924483</v>
      </c>
      <c r="F157">
        <f t="shared" si="31"/>
        <v>68.42851548593795</v>
      </c>
      <c r="G157">
        <f t="shared" si="32"/>
        <v>2004.7302246746628</v>
      </c>
      <c r="H157">
        <v>187.8</v>
      </c>
      <c r="I157">
        <f t="shared" si="33"/>
        <v>16.262487271882573</v>
      </c>
      <c r="J157">
        <f t="shared" si="34"/>
        <v>-0.66248727188257384</v>
      </c>
      <c r="K157">
        <f t="shared" si="35"/>
        <v>0.43888938540641531</v>
      </c>
      <c r="L157">
        <f t="shared" si="36"/>
        <v>1.5283018867924483</v>
      </c>
      <c r="M157">
        <f t="shared" si="37"/>
        <v>2.3357066571733576</v>
      </c>
      <c r="AR157">
        <v>187.8</v>
      </c>
      <c r="AS157">
        <f t="shared" si="38"/>
        <v>17.809468329202751</v>
      </c>
      <c r="AT157">
        <v>187.8</v>
      </c>
      <c r="AU157">
        <f t="shared" si="39"/>
        <v>14.715506214562396</v>
      </c>
    </row>
    <row r="158" spans="2:47" x14ac:dyDescent="0.3">
      <c r="B158">
        <v>4.0999999999999996</v>
      </c>
      <c r="C158">
        <v>3.2</v>
      </c>
      <c r="D158">
        <f t="shared" si="29"/>
        <v>-138.92578616352196</v>
      </c>
      <c r="E158">
        <f t="shared" si="30"/>
        <v>-10.87169811320755</v>
      </c>
      <c r="F158">
        <f t="shared" si="31"/>
        <v>1510.3592073098373</v>
      </c>
      <c r="G158">
        <f t="shared" si="32"/>
        <v>19300.37406115263</v>
      </c>
      <c r="H158">
        <v>4.0999999999999996</v>
      </c>
      <c r="I158">
        <f t="shared" si="33"/>
        <v>7.2741001185447107</v>
      </c>
      <c r="J158">
        <f t="shared" si="34"/>
        <v>-4.0741001185447105</v>
      </c>
      <c r="K158">
        <f t="shared" si="35"/>
        <v>16.598291775926025</v>
      </c>
      <c r="L158">
        <f t="shared" si="36"/>
        <v>-10.87169811320755</v>
      </c>
      <c r="M158">
        <f t="shared" si="37"/>
        <v>118.19381986472061</v>
      </c>
      <c r="AR158">
        <v>4.0999999999999996</v>
      </c>
      <c r="AS158">
        <f t="shared" si="38"/>
        <v>7.3078734004137882</v>
      </c>
      <c r="AT158">
        <v>4.0999999999999996</v>
      </c>
      <c r="AU158">
        <f t="shared" si="39"/>
        <v>7.2403268366756333</v>
      </c>
    </row>
    <row r="159" spans="2:47" x14ac:dyDescent="0.3">
      <c r="B159">
        <v>93.9</v>
      </c>
      <c r="C159">
        <v>15.3</v>
      </c>
      <c r="D159">
        <f t="shared" si="29"/>
        <v>-49.125786163521951</v>
      </c>
      <c r="E159">
        <f t="shared" si="30"/>
        <v>1.2283018867924493</v>
      </c>
      <c r="F159">
        <f t="shared" si="31"/>
        <v>-60.341295834816414</v>
      </c>
      <c r="G159">
        <f t="shared" si="32"/>
        <v>2413.3428661840849</v>
      </c>
      <c r="H159">
        <v>93.9</v>
      </c>
      <c r="I159">
        <f t="shared" si="33"/>
        <v>11.667987796115424</v>
      </c>
      <c r="J159">
        <f t="shared" si="34"/>
        <v>3.6320122038845764</v>
      </c>
      <c r="K159">
        <f t="shared" si="35"/>
        <v>13.191512649166498</v>
      </c>
      <c r="L159">
        <f t="shared" si="36"/>
        <v>1.2283018867924493</v>
      </c>
      <c r="M159">
        <f t="shared" si="37"/>
        <v>1.508725525097891</v>
      </c>
      <c r="AR159">
        <v>93.9</v>
      </c>
      <c r="AS159">
        <f t="shared" si="38"/>
        <v>12.441478324775513</v>
      </c>
      <c r="AT159">
        <v>93.9</v>
      </c>
      <c r="AU159">
        <f t="shared" si="39"/>
        <v>10.894497267455336</v>
      </c>
    </row>
    <row r="160" spans="2:47" x14ac:dyDescent="0.3">
      <c r="B160">
        <v>149.80000000000001</v>
      </c>
      <c r="C160">
        <v>10.1</v>
      </c>
      <c r="D160">
        <f t="shared" si="29"/>
        <v>6.7742138364780544</v>
      </c>
      <c r="E160">
        <f t="shared" si="30"/>
        <v>-3.9716981132075517</v>
      </c>
      <c r="F160">
        <f t="shared" si="31"/>
        <v>-26.90513231280438</v>
      </c>
      <c r="G160">
        <f t="shared" si="32"/>
        <v>45.889973102330721</v>
      </c>
      <c r="H160">
        <v>149.80000000000001</v>
      </c>
      <c r="I160">
        <f t="shared" si="33"/>
        <v>14.403158410549755</v>
      </c>
      <c r="J160">
        <f t="shared" si="34"/>
        <v>-4.3031584105497558</v>
      </c>
      <c r="K160">
        <f t="shared" si="35"/>
        <v>18.517172306285101</v>
      </c>
      <c r="L160">
        <f t="shared" si="36"/>
        <v>-3.9716981132075517</v>
      </c>
      <c r="M160">
        <f t="shared" si="37"/>
        <v>15.774385902456427</v>
      </c>
      <c r="AR160">
        <v>149.80000000000001</v>
      </c>
      <c r="AS160">
        <f t="shared" si="38"/>
        <v>15.63711880664434</v>
      </c>
      <c r="AT160">
        <v>149.80000000000001</v>
      </c>
      <c r="AU160">
        <f t="shared" si="39"/>
        <v>13.169198014455171</v>
      </c>
    </row>
    <row r="161" spans="2:47" x14ac:dyDescent="0.3">
      <c r="B161">
        <v>11.7</v>
      </c>
      <c r="C161">
        <v>7.3</v>
      </c>
      <c r="D161">
        <f t="shared" si="29"/>
        <v>-131.32578616352197</v>
      </c>
      <c r="E161">
        <f t="shared" si="30"/>
        <v>-6.7716981132075516</v>
      </c>
      <c r="F161">
        <f t="shared" si="31"/>
        <v>889.29857837902011</v>
      </c>
      <c r="G161">
        <f t="shared" si="32"/>
        <v>17246.462111467099</v>
      </c>
      <c r="H161">
        <v>11.7</v>
      </c>
      <c r="I161">
        <f t="shared" si="33"/>
        <v>7.6459658908112749</v>
      </c>
      <c r="J161">
        <f t="shared" si="34"/>
        <v>-0.34596589081127505</v>
      </c>
      <c r="K161">
        <f t="shared" si="35"/>
        <v>0.11969239760483909</v>
      </c>
      <c r="L161">
        <f t="shared" si="36"/>
        <v>-6.7716981132075516</v>
      </c>
      <c r="M161">
        <f t="shared" si="37"/>
        <v>45.855895336418712</v>
      </c>
      <c r="AR161">
        <v>11.7</v>
      </c>
      <c r="AS161">
        <f t="shared" si="38"/>
        <v>7.7423433049254715</v>
      </c>
      <c r="AT161">
        <v>11.7</v>
      </c>
      <c r="AU161">
        <f t="shared" si="39"/>
        <v>7.5495884766970782</v>
      </c>
    </row>
    <row r="203" spans="1:13" x14ac:dyDescent="0.3">
      <c r="A203" t="s">
        <v>6</v>
      </c>
      <c r="B203">
        <f>SUM(B3:B202)</f>
        <v>22741.099999999991</v>
      </c>
      <c r="C203">
        <f>SUM(C3:C202)</f>
        <v>2237.4000000000005</v>
      </c>
      <c r="D203" t="s">
        <v>14</v>
      </c>
      <c r="E203" t="s">
        <v>14</v>
      </c>
      <c r="F203">
        <f t="shared" ref="F203:G203" si="40">SUM(F3:F202)</f>
        <v>57115.556037735842</v>
      </c>
      <c r="G203">
        <f t="shared" si="40"/>
        <v>1167298.1442767286</v>
      </c>
      <c r="H203">
        <f>SUM(H3:H202)</f>
        <v>22741.099999999991</v>
      </c>
      <c r="I203" t="s">
        <v>14</v>
      </c>
      <c r="J203" t="s">
        <v>14</v>
      </c>
      <c r="K203">
        <f>SUM(K3:K202)</f>
        <v>1551.5752264559048</v>
      </c>
      <c r="L203" t="s">
        <v>14</v>
      </c>
      <c r="M203">
        <f>SUM(M3:M202)</f>
        <v>4346.2226415094328</v>
      </c>
    </row>
    <row r="204" spans="1:13" x14ac:dyDescent="0.3">
      <c r="A204" t="s">
        <v>81</v>
      </c>
      <c r="B204">
        <f>AVERAGE(B3:B202)</f>
        <v>143.02578616352196</v>
      </c>
      <c r="C204">
        <f>AVERAGE(C3:C202)</f>
        <v>14.071698113207551</v>
      </c>
      <c r="D204" t="s">
        <v>14</v>
      </c>
      <c r="E204" t="s">
        <v>14</v>
      </c>
      <c r="F204">
        <f t="shared" ref="F204:M204" si="41">AVERAGE(F3:F202)</f>
        <v>359.21733357066569</v>
      </c>
      <c r="G204">
        <f t="shared" si="41"/>
        <v>7341.4977627467206</v>
      </c>
      <c r="H204">
        <f>AVERAGE(H3:H202)</f>
        <v>143.02578616352196</v>
      </c>
      <c r="I204" t="s">
        <v>14</v>
      </c>
      <c r="J204" t="s">
        <v>14</v>
      </c>
      <c r="K204">
        <f t="shared" si="41"/>
        <v>9.7583347575843078</v>
      </c>
      <c r="L204" t="s">
        <v>14</v>
      </c>
      <c r="M204">
        <f t="shared" si="41"/>
        <v>27.334733594398948</v>
      </c>
    </row>
    <row r="225" spans="2:10" x14ac:dyDescent="0.3">
      <c r="B225" t="s">
        <v>45</v>
      </c>
    </row>
    <row r="226" spans="2:10" ht="15" thickBot="1" x14ac:dyDescent="0.35"/>
    <row r="227" spans="2:10" x14ac:dyDescent="0.3">
      <c r="B227" s="8" t="s">
        <v>46</v>
      </c>
      <c r="C227" s="8"/>
    </row>
    <row r="228" spans="2:10" x14ac:dyDescent="0.3">
      <c r="B228" s="5" t="s">
        <v>47</v>
      </c>
      <c r="C228" s="5">
        <v>0.80187657481525432</v>
      </c>
    </row>
    <row r="229" spans="2:10" x14ac:dyDescent="0.3">
      <c r="B229" s="5" t="s">
        <v>48</v>
      </c>
      <c r="C229" s="5">
        <v>0.64300604123744409</v>
      </c>
    </row>
    <row r="230" spans="2:10" x14ac:dyDescent="0.3">
      <c r="B230" s="5" t="s">
        <v>49</v>
      </c>
      <c r="C230" s="5">
        <v>0.64073219436634499</v>
      </c>
    </row>
    <row r="231" spans="2:10" x14ac:dyDescent="0.3">
      <c r="B231" s="5" t="s">
        <v>50</v>
      </c>
      <c r="C231" s="5">
        <v>3.1436674051967093</v>
      </c>
    </row>
    <row r="232" spans="2:10" ht="15" thickBot="1" x14ac:dyDescent="0.35">
      <c r="B232" s="6" t="s">
        <v>51</v>
      </c>
      <c r="C232" s="6">
        <v>159</v>
      </c>
    </row>
    <row r="234" spans="2:10" ht="15" thickBot="1" x14ac:dyDescent="0.35">
      <c r="B234" t="s">
        <v>52</v>
      </c>
    </row>
    <row r="235" spans="2:10" x14ac:dyDescent="0.3">
      <c r="B235" s="7"/>
      <c r="C235" s="7" t="s">
        <v>56</v>
      </c>
      <c r="D235" s="7" t="s">
        <v>57</v>
      </c>
      <c r="E235" s="7" t="s">
        <v>58</v>
      </c>
      <c r="F235" s="7" t="s">
        <v>59</v>
      </c>
      <c r="G235" s="7" t="s">
        <v>60</v>
      </c>
    </row>
    <row r="236" spans="2:10" x14ac:dyDescent="0.3">
      <c r="B236" s="5" t="s">
        <v>53</v>
      </c>
      <c r="C236" s="5">
        <v>1</v>
      </c>
      <c r="D236" s="5">
        <v>2794.6474150535278</v>
      </c>
      <c r="E236" s="5">
        <v>2794.6474150535278</v>
      </c>
      <c r="F236" s="5">
        <v>282.78335248082999</v>
      </c>
      <c r="G236" s="5">
        <v>6.0473564329423319E-37</v>
      </c>
    </row>
    <row r="237" spans="2:10" x14ac:dyDescent="0.3">
      <c r="B237" s="5" t="s">
        <v>54</v>
      </c>
      <c r="C237" s="5">
        <v>157</v>
      </c>
      <c r="D237" s="5">
        <v>1551.5752264559053</v>
      </c>
      <c r="E237" s="5">
        <v>9.8826447544962122</v>
      </c>
      <c r="F237" s="5"/>
      <c r="G237" s="5"/>
    </row>
    <row r="238" spans="2:10" ht="15" thickBot="1" x14ac:dyDescent="0.35">
      <c r="B238" s="6" t="s">
        <v>55</v>
      </c>
      <c r="C238" s="6">
        <v>158</v>
      </c>
      <c r="D238" s="6">
        <v>4346.2226415094328</v>
      </c>
      <c r="E238" s="6"/>
      <c r="F238" s="6"/>
      <c r="G238" s="6"/>
    </row>
    <row r="239" spans="2:10" ht="15" thickBot="1" x14ac:dyDescent="0.35"/>
    <row r="240" spans="2:10" x14ac:dyDescent="0.3">
      <c r="B240" s="7"/>
      <c r="C240" s="7" t="s">
        <v>61</v>
      </c>
      <c r="D240" s="7" t="s">
        <v>50</v>
      </c>
      <c r="E240" s="7" t="s">
        <v>62</v>
      </c>
      <c r="F240" s="7" t="s">
        <v>63</v>
      </c>
      <c r="G240" s="7" t="s">
        <v>64</v>
      </c>
      <c r="H240" s="7" t="s">
        <v>65</v>
      </c>
      <c r="I240" s="7" t="s">
        <v>66</v>
      </c>
      <c r="J240" s="7" t="s">
        <v>67</v>
      </c>
    </row>
    <row r="241" spans="1:10" x14ac:dyDescent="0.3">
      <c r="B241" s="5" t="s">
        <v>10</v>
      </c>
      <c r="C241" s="5">
        <v>7.0734883203482752</v>
      </c>
      <c r="D241" s="5">
        <v>0.48512256953772448</v>
      </c>
      <c r="E241" s="5">
        <v>14.580827123934132</v>
      </c>
      <c r="F241" s="5">
        <v>5.4013713203715596E-31</v>
      </c>
      <c r="G241" s="5">
        <v>6.1152794782334894</v>
      </c>
      <c r="H241" s="5">
        <v>8.0316971624630611</v>
      </c>
      <c r="I241" s="5">
        <v>5.8085280795151792</v>
      </c>
      <c r="J241" s="5">
        <v>8.3384485611813712</v>
      </c>
    </row>
    <row r="242" spans="1:10" ht="15" thickBot="1" x14ac:dyDescent="0.35">
      <c r="B242" s="6" t="s">
        <v>75</v>
      </c>
      <c r="C242" s="6">
        <v>4.8929706877179437E-2</v>
      </c>
      <c r="D242" s="6">
        <v>2.9096831202255116E-3</v>
      </c>
      <c r="E242" s="6">
        <v>16.816163429297138</v>
      </c>
      <c r="F242" s="6">
        <v>6.0473564329418148E-37</v>
      </c>
      <c r="G242" s="6">
        <v>4.318253231012311E-2</v>
      </c>
      <c r="H242" s="6">
        <v>5.4676881444235763E-2</v>
      </c>
      <c r="I242" s="6">
        <v>4.1342689303423281E-2</v>
      </c>
      <c r="J242" s="6">
        <v>5.6516724450935592E-2</v>
      </c>
    </row>
    <row r="245" spans="1:10" x14ac:dyDescent="0.3">
      <c r="A245" t="s">
        <v>113</v>
      </c>
    </row>
    <row r="247" spans="1:10" x14ac:dyDescent="0.3">
      <c r="A247" t="s">
        <v>114</v>
      </c>
    </row>
    <row r="248" spans="1:10" x14ac:dyDescent="0.3">
      <c r="A248" t="s">
        <v>115</v>
      </c>
      <c r="B248" t="s">
        <v>116</v>
      </c>
    </row>
    <row r="249" spans="1:10" x14ac:dyDescent="0.3">
      <c r="B249" t="s">
        <v>117</v>
      </c>
    </row>
    <row r="250" spans="1:10" x14ac:dyDescent="0.3">
      <c r="A250" t="s">
        <v>118</v>
      </c>
      <c r="B250" t="s">
        <v>119</v>
      </c>
    </row>
    <row r="251" spans="1:10" x14ac:dyDescent="0.3">
      <c r="B251" t="s">
        <v>120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gradeshours02</vt:lpstr>
      <vt:lpstr>gradeshourxXLSReg</vt:lpstr>
      <vt:lpstr>AdvertisingLR</vt:lpstr>
      <vt:lpstr>AdvertisingSLR</vt:lpstr>
      <vt:lpstr>hoursgrade01</vt:lpstr>
      <vt:lpstr>AdvertisingSLR Train</vt:lpstr>
      <vt:lpstr>XLSRegressionAlldata</vt:lpstr>
      <vt:lpstr>AdvertisingSLR Train-Pred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A. roque</dc:creator>
  <cp:lastModifiedBy>luis A. roque</cp:lastModifiedBy>
  <dcterms:created xsi:type="dcterms:W3CDTF">2015-06-05T18:17:20Z</dcterms:created>
  <dcterms:modified xsi:type="dcterms:W3CDTF">2021-07-11T05:28:52Z</dcterms:modified>
</cp:coreProperties>
</file>